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9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rsna.net\fs\Users\Profiles Redirection\3443\Desktop\"/>
    </mc:Choice>
  </mc:AlternateContent>
  <xr:revisionPtr revIDLastSave="0" documentId="13_ncr:81_{71017F28-BCE8-43EE-96CA-D1C0E3C5A927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فعالیت" sheetId="1" state="hidden" r:id="rId1"/>
    <sheet name="ریز فعالیت" sheetId="2" state="hidden" r:id="rId2"/>
    <sheet name="12 ماهه" sheetId="3" r:id="rId3"/>
    <sheet name="Sheet1 (2)" sheetId="4" state="hidden" r:id="rId4"/>
    <sheet name="سه ماه دوم" sheetId="11" state="hidden" r:id="rId5"/>
    <sheet name="تعمیرات جزئی ساختمان" sheetId="10" state="hidden" r:id="rId6"/>
    <sheet name="تعمیر ونگهداری تجهیزات اداری" sheetId="8" state="hidden" r:id="rId7"/>
    <sheet name="پاداش وهدایا" sheetId="9" state="hidden" r:id="rId8"/>
    <sheet name="اجاره لایسنس و خرید دامنه و .." sheetId="6" state="hidden" r:id="rId9"/>
    <sheet name="تجهیزات جاری و پشتیبانی فناوری" sheetId="7" state="hidden" r:id="rId10"/>
    <sheet name="آشپزخانه" sheetId="12" state="hidden" r:id="rId11"/>
    <sheet name="Sheet1" sheetId="5" state="hidden" r:id="rId12"/>
  </sheets>
  <definedNames>
    <definedName name="banck" localSheetId="1">#REF!</definedName>
    <definedName name="_xlnm.Print_Area" localSheetId="2">'12 ماهه'!$A$44:$D$72</definedName>
    <definedName name="setad" localSheetId="2">#REF!</definedName>
    <definedName name="setad" localSheetId="1">#REF!</definedName>
    <definedName name="setad">#REF!</definedName>
    <definedName name="setad1" localSheetId="1">#REF!</definedName>
    <definedName name="Z_2927D1D2_98DD_41DA_A352_1FC52098543F_.wvu.PrintArea" localSheetId="2" hidden="1">'12 ماهه'!$B$57:$D$63</definedName>
    <definedName name="Z_74ED7A36_0A6D_419F_AF21_86902042F3A1_.wvu.PrintArea" localSheetId="2" hidden="1">'12 ماهه'!$A$44:$D$72</definedName>
    <definedName name="Z_7F2FF59E_536A_4325_AEE2_63F0D1B42E10_.wvu.Cols" localSheetId="2" hidden="1">'12 ماهه'!#REF!</definedName>
    <definedName name="Z_7F2FF59E_536A_4325_AEE2_63F0D1B42E10_.wvu.PrintArea" localSheetId="2" hidden="1">'12 ماهه'!$B$57:$D$63</definedName>
    <definedName name="Z_90326ADD_529F_4FDD_921F_DD227CA80475_.wvu.PrintArea" localSheetId="2" hidden="1">'12 ماهه'!$B$57:$D$63</definedName>
    <definedName name="Z_B5B449E6_4D3E_4E3D_A79F_8E3967E791B9_.wvu.PrintArea" localSheetId="2" hidden="1">'12 ماهه'!$B$57:$D$63</definedName>
    <definedName name="س" localSheetId="2">#REF!</definedName>
    <definedName name="س">#REF!</definedName>
    <definedName name="ئخق" localSheetId="2">#REF!</definedName>
    <definedName name="ئخق" localSheetId="1">#REF!</definedName>
    <definedName name="ئخق">#REF!</definedName>
  </definedNames>
  <calcPr calcId="191029"/>
  <customWorkbookViews>
    <customWorkbookView name="Seyed Mohsen Ebrahimi - Personal View" guid="{74ED7A36-0A6D-419F-AF21-86902042F3A1}" mergeInterval="0" personalView="1" maximized="1" xWindow="-9" yWindow="-9" windowWidth="1938" windowHeight="1048" activeSheetId="3"/>
    <customWorkbookView name="2875 - Personal View" guid="{1A773228-E857-40E9-85E5-29760122674D}" mergeInterval="0" personalView="1" maximized="1" windowWidth="1916" windowHeight="855" activeSheetId="5"/>
    <customWorkbookView name="3293 - Personal View" guid="{1A11B728-4489-4B64-9C95-3C9F5CFD5BD5}" mergeInterval="0" personalView="1" maximized="1" xWindow="-8" yWindow="-8" windowWidth="1936" windowHeight="1056" activeSheetId="5"/>
    <customWorkbookView name="Hamid Aliyari - Personal View" guid="{B5B449E6-4D3E-4E3D-A79F-8E3967E791B9}" mergeInterval="0" personalView="1" maximized="1" xWindow="-8" yWindow="-8" windowWidth="1936" windowHeight="1056" activeSheetId="3" showComments="commIndAndComment"/>
    <customWorkbookView name="Moradzadeh - Personal View" guid="{90326ADD-529F-4FDD-921F-DD227CA80475}" mergeInterval="0" personalView="1" maximized="1" xWindow="-8" yWindow="-8" windowWidth="1936" windowHeight="1056" activeSheetId="11"/>
    <customWorkbookView name="3528 - Personal View" guid="{2927D1D2-98DD-41DA-A352-1FC52098543F}" mergeInterval="0" personalView="1" maximized="1" windowWidth="1596" windowHeight="675" activeSheetId="3"/>
    <customWorkbookView name="Hamidreza Beygi - Personal View" guid="{7F2FF59E-536A-4325-AEE2-63F0D1B42E10}" mergeInterval="0" personalView="1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1" l="1"/>
  <c r="C91" i="11" l="1"/>
  <c r="D28" i="11" l="1"/>
  <c r="D39" i="11" s="1"/>
  <c r="E28" i="11"/>
  <c r="G28" i="11"/>
  <c r="G75" i="11" l="1"/>
  <c r="E52" i="11"/>
  <c r="G62" i="4"/>
  <c r="D91" i="11"/>
  <c r="J585" i="12" s="1"/>
  <c r="E91" i="11"/>
  <c r="F91" i="11"/>
  <c r="G91" i="11"/>
  <c r="C52" i="11"/>
  <c r="D75" i="11"/>
  <c r="E75" i="11"/>
  <c r="F75" i="11"/>
  <c r="C75" i="11"/>
  <c r="D87" i="11"/>
  <c r="E87" i="11"/>
  <c r="F87" i="11"/>
  <c r="G87" i="11"/>
  <c r="C87" i="11"/>
  <c r="D52" i="11"/>
  <c r="F52" i="11" l="1"/>
  <c r="G52" i="11"/>
  <c r="G21" i="11"/>
  <c r="G67" i="6"/>
  <c r="E87" i="7"/>
  <c r="G26" i="8"/>
  <c r="G65" i="10"/>
  <c r="G39" i="6" l="1"/>
  <c r="D62" i="4" l="1"/>
  <c r="D67" i="4" s="1"/>
  <c r="D68" i="4" s="1"/>
  <c r="E62" i="4"/>
  <c r="F62" i="4"/>
  <c r="F67" i="4" s="1"/>
  <c r="F68" i="4" s="1"/>
  <c r="G67" i="4"/>
  <c r="G68" i="4" s="1"/>
  <c r="C62" i="4"/>
  <c r="C67" i="4" s="1"/>
  <c r="E67" i="4" l="1"/>
  <c r="E68" i="4" s="1"/>
  <c r="A7" i="2" l="1"/>
  <c r="A8" i="2" s="1"/>
  <c r="A9" i="2" s="1"/>
  <c r="A10" i="2" s="1"/>
  <c r="A11" i="2" s="1"/>
  <c r="A12" i="2" s="1"/>
  <c r="A13" i="2" s="1"/>
  <c r="A14" i="2" s="1"/>
  <c r="G15" i="1"/>
  <c r="F15" i="1"/>
  <c r="E15" i="1"/>
  <c r="D15" i="1"/>
  <c r="C15" i="1"/>
  <c r="A7" i="1"/>
  <c r="A8" i="1" s="1"/>
  <c r="A9" i="1" s="1"/>
  <c r="A10" i="1" s="1"/>
  <c r="A11" i="1" s="1"/>
  <c r="A12" i="1" s="1"/>
  <c r="A13" i="1" s="1"/>
  <c r="A14" i="1" s="1"/>
  <c r="H7" i="1" l="1"/>
  <c r="H6" i="1" l="1"/>
  <c r="H15" i="1" s="1"/>
</calcChain>
</file>

<file path=xl/sharedStrings.xml><?xml version="1.0" encoding="utf-8"?>
<sst xmlns="http://schemas.openxmlformats.org/spreadsheetml/2006/main" count="4973" uniqueCount="1090">
  <si>
    <t>رديف</t>
  </si>
  <si>
    <t>واحد سنجش</t>
  </si>
  <si>
    <t>درآمد</t>
  </si>
  <si>
    <t>تولید محتوا</t>
  </si>
  <si>
    <t>مشخصات ریز فعالیت ها</t>
  </si>
  <si>
    <t>هزینه ها</t>
  </si>
  <si>
    <t>درآمدها</t>
  </si>
  <si>
    <t>یارانه</t>
  </si>
  <si>
    <t>عنوان ریز فعالیت</t>
  </si>
  <si>
    <t>حجم 
واحد</t>
  </si>
  <si>
    <t>نرم هزینه واحد</t>
  </si>
  <si>
    <t>هزینه واحد</t>
  </si>
  <si>
    <t xml:space="preserve">تعداد دفعات تکرار </t>
  </si>
  <si>
    <t>هزینه کل</t>
  </si>
  <si>
    <t>حجم
واحد</t>
  </si>
  <si>
    <t xml:space="preserve">نرم درآمد واحد </t>
  </si>
  <si>
    <t>درآمد واحد</t>
  </si>
  <si>
    <t>درآمد کل</t>
  </si>
  <si>
    <t xml:space="preserve">نرم یارانه واحد </t>
  </si>
  <si>
    <t>یارانه واحد</t>
  </si>
  <si>
    <t>یارانه کل</t>
  </si>
  <si>
    <t xml:space="preserve">جمع اعتبار برنامه </t>
  </si>
  <si>
    <t>-</t>
  </si>
  <si>
    <t>پروژه</t>
  </si>
  <si>
    <t>حق التحریر استانها</t>
  </si>
  <si>
    <t>حق التحریر فارس پلاس، کاریکاتور و ...</t>
  </si>
  <si>
    <t>حق التصویر تهران</t>
  </si>
  <si>
    <t>حق التصویر شهرستان</t>
  </si>
  <si>
    <t>مشخصات فعالیت ها</t>
  </si>
  <si>
    <t>عنوان برنامه: پروژه امام حسن (ع)</t>
  </si>
  <si>
    <t>عنوان فعالیت</t>
  </si>
  <si>
    <t>فعالیت های پژوهش</t>
  </si>
  <si>
    <t>عنوان فعالیت:</t>
  </si>
  <si>
    <t>برنامه</t>
  </si>
  <si>
    <t>فعالیت</t>
  </si>
  <si>
    <t>آب</t>
  </si>
  <si>
    <t xml:space="preserve">برق </t>
  </si>
  <si>
    <t>گاز</t>
  </si>
  <si>
    <t>تلفن ثابت</t>
  </si>
  <si>
    <t>برگزاری همایش استانی</t>
  </si>
  <si>
    <t>برگزاری یا شرکت در رویدادها</t>
  </si>
  <si>
    <t>اشتراک نشریات ومجلات</t>
  </si>
  <si>
    <t>حسابرسی مالی و بازرسی</t>
  </si>
  <si>
    <t xml:space="preserve"> مالیات  و بیمه غیر مترقبه و جرایم احتمالی</t>
  </si>
  <si>
    <t>جمع</t>
  </si>
  <si>
    <t>تعمیرات جزیی ساختمان</t>
  </si>
  <si>
    <t>شارژ کپسولهای اتش نشانی</t>
  </si>
  <si>
    <t>هزینه های نیروی انسانی</t>
  </si>
  <si>
    <t xml:space="preserve"> باز خرید سنوات</t>
  </si>
  <si>
    <t xml:space="preserve"> باز خرید مانده مرخصی</t>
  </si>
  <si>
    <t>پاداش پایان سال</t>
  </si>
  <si>
    <t>خدمات رفاهی</t>
  </si>
  <si>
    <t>پاداش و هدایا</t>
  </si>
  <si>
    <r>
      <t xml:space="preserve">بودجه مصوب
</t>
    </r>
    <r>
      <rPr>
        <b/>
        <sz val="12"/>
        <rFont val="B Mitra"/>
        <charset val="178"/>
      </rPr>
      <t>(ریال)</t>
    </r>
  </si>
  <si>
    <t>جمع اداره سازمان</t>
  </si>
  <si>
    <t>دریافت بودجه از بنیاد</t>
  </si>
  <si>
    <t>درآمد بازرگانی</t>
  </si>
  <si>
    <t>دانشکده</t>
  </si>
  <si>
    <t>سایر درآمدها</t>
  </si>
  <si>
    <t>جمع درآمدها</t>
  </si>
  <si>
    <t>پروژه ها</t>
  </si>
  <si>
    <t>مبلغ تخصیص یافته تاکنون</t>
  </si>
  <si>
    <t>بودجه پیش بینی شده</t>
  </si>
  <si>
    <t xml:space="preserve">هزینه های جاری اداري </t>
  </si>
  <si>
    <t>افزایش رهن ساختمان استان ها</t>
  </si>
  <si>
    <t>بیمه تجهیزات و اماکن</t>
  </si>
  <si>
    <t>حمل و نقل</t>
  </si>
  <si>
    <t>لوازم واقلام مصرفی اداری(لوازم التحریر و اقلام مصرفی و بهداشتی)</t>
  </si>
  <si>
    <t>تشریفات و پذیرایی</t>
  </si>
  <si>
    <t>کمیسیون در آمد ها</t>
  </si>
  <si>
    <t>هزینه های تعمیر و نگهداری</t>
  </si>
  <si>
    <t>نگهداری موتور خانه وتاسیسات</t>
  </si>
  <si>
    <t>عوارض شهرداری ونوسازی</t>
  </si>
  <si>
    <t>تعمیر ونگهداری تجهیزات اداری</t>
  </si>
  <si>
    <t>تعمیرات خودرو</t>
  </si>
  <si>
    <t>حقوق دستمزد بیمه ای وتمام وقت</t>
  </si>
  <si>
    <t>بیمه حق کار فرما</t>
  </si>
  <si>
    <t>هزینه های اضافه کار</t>
  </si>
  <si>
    <t>ماموریت</t>
  </si>
  <si>
    <t>بیمه مکمل</t>
  </si>
  <si>
    <t>تغذیه</t>
  </si>
  <si>
    <t>فعالیت های آموزشی و پژوهشی</t>
  </si>
  <si>
    <t>حق التدریس اساتید</t>
  </si>
  <si>
    <t>اساتید دوره های آزاد</t>
  </si>
  <si>
    <t>ساخت مستند</t>
  </si>
  <si>
    <t>چاپ کتاب</t>
  </si>
  <si>
    <t>چاپ بولتن</t>
  </si>
  <si>
    <t>هزینه های جاری و تجهیز فناوری اطلاعات</t>
  </si>
  <si>
    <t>اجاره سرورترکیه</t>
  </si>
  <si>
    <t>تجهیزات جاری و پشتیبانی فناوری</t>
  </si>
  <si>
    <t>فیبر نوری</t>
  </si>
  <si>
    <t>همکاری با راوی فیلم</t>
  </si>
  <si>
    <t>قرارداد نگهداری و مصرفی آسانسور</t>
  </si>
  <si>
    <t xml:space="preserve"> اجاره لایسنس وخرید دامنه، بهینه سازی و ...</t>
  </si>
  <si>
    <t xml:space="preserve"> پشتیبانی و تولید نرم افزار </t>
  </si>
  <si>
    <t>کد حساب</t>
  </si>
  <si>
    <t>شرح حساب</t>
  </si>
  <si>
    <t>1400</t>
  </si>
  <si>
    <t xml:space="preserve"> بهار</t>
  </si>
  <si>
    <t xml:space="preserve"> فروردین</t>
  </si>
  <si>
    <t xml:space="preserve"> اردیبهشت</t>
  </si>
  <si>
    <t xml:space="preserve"> خرداد</t>
  </si>
  <si>
    <t>80244</t>
  </si>
  <si>
    <t>هزینه گازوییل - گاز</t>
  </si>
  <si>
    <t>80236</t>
  </si>
  <si>
    <t>هزینه تعمیر و نگهداری ساختمان</t>
  </si>
  <si>
    <t>80214</t>
  </si>
  <si>
    <t>هزینه تلفن</t>
  </si>
  <si>
    <t>80230</t>
  </si>
  <si>
    <t>هزینه های ثبتی و قانونی</t>
  </si>
  <si>
    <t>80256</t>
  </si>
  <si>
    <t xml:space="preserve">هزینه حمل بار </t>
  </si>
  <si>
    <t>80295</t>
  </si>
  <si>
    <t>حق الزحمه خدمات</t>
  </si>
  <si>
    <t>80204</t>
  </si>
  <si>
    <t>هزینه پست</t>
  </si>
  <si>
    <t>80211</t>
  </si>
  <si>
    <t>هزینه کارمزد خدمات بانکی</t>
  </si>
  <si>
    <t>80233</t>
  </si>
  <si>
    <t>هزینه ملزومات مصرفی</t>
  </si>
  <si>
    <t>80258</t>
  </si>
  <si>
    <t>هزینه چاپ و تکثیر</t>
  </si>
  <si>
    <t>80242</t>
  </si>
  <si>
    <t>هزینه بیمه وسائط نقلیه</t>
  </si>
  <si>
    <t>80212</t>
  </si>
  <si>
    <t>هزینه ایاب و ذهاب</t>
  </si>
  <si>
    <t>80255</t>
  </si>
  <si>
    <t>هزینه خرید خبر</t>
  </si>
  <si>
    <t>80279</t>
  </si>
  <si>
    <t>هزینه ابزار مصرفی</t>
  </si>
  <si>
    <t>80299</t>
  </si>
  <si>
    <t>هزینه پیامک</t>
  </si>
  <si>
    <t>80248</t>
  </si>
  <si>
    <t>هزینه لباس کارکنان</t>
  </si>
  <si>
    <t>80209</t>
  </si>
  <si>
    <t>هزبنه پذیرایی وتشریفات</t>
  </si>
  <si>
    <t>80245</t>
  </si>
  <si>
    <t>هزینه حق اشتراک اینترنت</t>
  </si>
  <si>
    <t>80218</t>
  </si>
  <si>
    <t>هزینه آب</t>
  </si>
  <si>
    <t>80259</t>
  </si>
  <si>
    <t>هزینه تعمیر و نگهداری تجهیزات</t>
  </si>
  <si>
    <t>80234</t>
  </si>
  <si>
    <t>هزینه سوخت - بنزین</t>
  </si>
  <si>
    <t>80246</t>
  </si>
  <si>
    <t>هزینه آموزش</t>
  </si>
  <si>
    <t>80206</t>
  </si>
  <si>
    <t>هزینه کتب ونشریات</t>
  </si>
  <si>
    <t>80237</t>
  </si>
  <si>
    <t>هزینه تعمیر و نگهداری تاسیسات</t>
  </si>
  <si>
    <t>80215</t>
  </si>
  <si>
    <t>هزینه برق</t>
  </si>
  <si>
    <t>80207</t>
  </si>
  <si>
    <t>حق الزحمه اساتید</t>
  </si>
  <si>
    <t>80238</t>
  </si>
  <si>
    <t>هزینه تعمیر و نگهداری وسائط نقلیه</t>
  </si>
  <si>
    <t>80293</t>
  </si>
  <si>
    <t>هزینه خدمات رفاهی</t>
  </si>
  <si>
    <t>80201</t>
  </si>
  <si>
    <t>هزینه فرهنگی و مذهبی</t>
  </si>
  <si>
    <t>80252</t>
  </si>
  <si>
    <t>هزینه جرائم</t>
  </si>
  <si>
    <t>80254</t>
  </si>
  <si>
    <t>هزینه تولید محتوا</t>
  </si>
  <si>
    <t>80235</t>
  </si>
  <si>
    <t>هزینه تعمیر و نگهداری اثاثه</t>
  </si>
  <si>
    <t>80229</t>
  </si>
  <si>
    <t>هزینه پشتیبانی از نرم افزارها</t>
  </si>
  <si>
    <t/>
  </si>
  <si>
    <t>80704</t>
  </si>
  <si>
    <t>هزینه نگهداری و بهینه سازی وبسایت</t>
  </si>
  <si>
    <t>80705</t>
  </si>
  <si>
    <t>هزینه مناسبتها، جوائز و هدایا</t>
  </si>
  <si>
    <t>80702</t>
  </si>
  <si>
    <t>هزینه دفاتر استانی</t>
  </si>
  <si>
    <t>دارایی</t>
  </si>
  <si>
    <t>20107</t>
  </si>
  <si>
    <t>اثاثیه و منصوبات</t>
  </si>
  <si>
    <t>20104</t>
  </si>
  <si>
    <t>ماشین آلات وتجهیزات</t>
  </si>
  <si>
    <t>20103</t>
  </si>
  <si>
    <t>تاسیسات</t>
  </si>
  <si>
    <t>05032</t>
  </si>
  <si>
    <t>درسا صداقت نيا</t>
  </si>
  <si>
    <t>05048</t>
  </si>
  <si>
    <t>عبدالله موسي وند</t>
  </si>
  <si>
    <t>05761</t>
  </si>
  <si>
    <t>باقر کدخدا</t>
  </si>
  <si>
    <t>65035</t>
  </si>
  <si>
    <t>نمایندگی تهران</t>
  </si>
  <si>
    <t>65052</t>
  </si>
  <si>
    <t>نمایندگی مازندران</t>
  </si>
  <si>
    <t>65054</t>
  </si>
  <si>
    <t>نمایندگی استان مرکزی</t>
  </si>
  <si>
    <t>65057</t>
  </si>
  <si>
    <t>مدیر عامل</t>
  </si>
  <si>
    <t>65058</t>
  </si>
  <si>
    <t>مدیریت حوزه مدیر عامل</t>
  </si>
  <si>
    <t>65060</t>
  </si>
  <si>
    <t>معاونت آموزش و پژوهش</t>
  </si>
  <si>
    <t>65061</t>
  </si>
  <si>
    <t>معاونت فناوری اطلاعات</t>
  </si>
  <si>
    <t>65062</t>
  </si>
  <si>
    <t>معاونت خبر</t>
  </si>
  <si>
    <t>65063</t>
  </si>
  <si>
    <t>مرکز طراحی و توسعه-غیر فعال</t>
  </si>
  <si>
    <t>65065</t>
  </si>
  <si>
    <t>مرکز ارزیابی</t>
  </si>
  <si>
    <t>مصرفی</t>
  </si>
  <si>
    <t>67008</t>
  </si>
  <si>
    <t>مدیریت پشتیبانی</t>
  </si>
  <si>
    <t>67051</t>
  </si>
  <si>
    <t>آشپزخانه</t>
  </si>
  <si>
    <t>مصری اجرایی</t>
  </si>
  <si>
    <t>ودایع</t>
  </si>
  <si>
    <t>شماره سند</t>
  </si>
  <si>
    <t>تاریخ سند</t>
  </si>
  <si>
    <t>بازرسی</t>
  </si>
  <si>
    <t>شماره سریال</t>
  </si>
  <si>
    <t>شماره ارجاع</t>
  </si>
  <si>
    <t>شرح ردیف</t>
  </si>
  <si>
    <t>بدهکار</t>
  </si>
  <si>
    <t>بستانکار</t>
  </si>
  <si>
    <t>مانده</t>
  </si>
  <si>
    <t>مانده تا تاريخ 1400/01/01</t>
  </si>
  <si>
    <t>1400/01/19</t>
  </si>
  <si>
    <t>بابت هزینه طراحی فاز صفر ساختمان نوآوری</t>
  </si>
  <si>
    <t>1400/01/22</t>
  </si>
  <si>
    <t>حمل نخاله</t>
  </si>
  <si>
    <t>1400/02/01</t>
  </si>
  <si>
    <t>داکت چوبی -گروه عکس</t>
  </si>
  <si>
    <t>1400/02/04</t>
  </si>
  <si>
    <t xml:space="preserve">بابت خرید پرده </t>
  </si>
  <si>
    <t>کاغذ دیواری</t>
  </si>
  <si>
    <t>1400/02/07</t>
  </si>
  <si>
    <t>پرده طلقی نگهبانی</t>
  </si>
  <si>
    <t>ام دی اف</t>
  </si>
  <si>
    <t>1400/02/12</t>
  </si>
  <si>
    <t>بابت داربست نصب شده در  پله فرار</t>
  </si>
  <si>
    <t>1400/02/13</t>
  </si>
  <si>
    <t xml:space="preserve">   بابت اجرائیه دادگستری برای آکاژو</t>
  </si>
  <si>
    <t>1400/02/15</t>
  </si>
  <si>
    <t>پیچ-فروشگاه رحیمیان</t>
  </si>
  <si>
    <t>مکانیزم صندلی-حامی صنعتفاکتور 22</t>
  </si>
  <si>
    <t>پروفیل -آهنگری تکنو فاکتور 72</t>
  </si>
  <si>
    <t>زیرکاری اتاق</t>
  </si>
  <si>
    <t>1400/02/20</t>
  </si>
  <si>
    <t>بابت فاکتور 721 به تاریخ 1400/02/13جهت ایمنی سالن غذاخوری</t>
  </si>
  <si>
    <t>1400/02/29</t>
  </si>
  <si>
    <t>خرید اهن  بابت افزایش ایمنی ساختمان فاکتور 723 به تاریخ 1400/02/22</t>
  </si>
  <si>
    <t>سم پاشی ساختمان فارس شركت صنايع شيميايي سم سازان فاکتور 122</t>
  </si>
  <si>
    <t>سم پاشی ساختمان فارس شركت صنايع شيميايي سم سازان فاکتور 123</t>
  </si>
  <si>
    <t>خرید رنگ</t>
  </si>
  <si>
    <t>1400/03/03</t>
  </si>
  <si>
    <t>بابت اجرت ساخت پله فرار فاکتور 725تاریخ 1400/02/29 نامه 00/113/1970</t>
  </si>
  <si>
    <t>1400/03/05</t>
  </si>
  <si>
    <t>تعمیردرب اتوماتیک طبقه دو توسط دربهای اتوماتیک آرین در فاکتور 2258</t>
  </si>
  <si>
    <t>خرید رنگ از نقاشی ساختمان خیری</t>
  </si>
  <si>
    <t>1400/03/20</t>
  </si>
  <si>
    <t>چوب mdf</t>
  </si>
  <si>
    <t>1400/03/22</t>
  </si>
  <si>
    <t>رنگ کاری سقف نویاب</t>
  </si>
  <si>
    <t>1400/03/26</t>
  </si>
  <si>
    <t xml:space="preserve"> آهنگری تکنو (علی اکبر غیرتمند) خرید اهن فاکتور 726  لیست پرداخت شماره1-11-2</t>
  </si>
  <si>
    <t>1400/03/29</t>
  </si>
  <si>
    <t xml:space="preserve"> درب برقی طبقه دو</t>
  </si>
  <si>
    <t>تعمیر صندلی</t>
  </si>
  <si>
    <t>1400/01/28</t>
  </si>
  <si>
    <t>تعمیر باتلو</t>
  </si>
  <si>
    <t>تعمیر موس</t>
  </si>
  <si>
    <t>1400/02/27</t>
  </si>
  <si>
    <t>تعمیر دوربین مدار بسته</t>
  </si>
  <si>
    <t>تعمیر بخاری برقی</t>
  </si>
  <si>
    <t>المنت شیشه ای(بخاری برقی</t>
  </si>
  <si>
    <t>1400/03/25</t>
  </si>
  <si>
    <t>تعمیر لباسشویی</t>
  </si>
  <si>
    <t>تعمیر چرخ گوشت</t>
  </si>
  <si>
    <t>1400/03/19</t>
  </si>
  <si>
    <t>بابت تعمیر دوربین های عکاسی فاکتور ها به شماره 34755/34756/34760/34758/34759/34757/34762تاریخ 1400/02/22</t>
  </si>
  <si>
    <t>1400/03/31</t>
  </si>
  <si>
    <t>تعمیر دوربین -مرکز خدمات پس از فروش آفومار  فاکتور34799</t>
  </si>
  <si>
    <t xml:space="preserve"> بابت هدایای آثار برتر از تاریخ 99/12/21 الی 1400/01/11  </t>
  </si>
  <si>
    <t>False</t>
  </si>
  <si>
    <t xml:space="preserve"> بابت هدیه پایان سال 99  لیست پرداخت شماره 3-1</t>
  </si>
  <si>
    <t>1400/01/23</t>
  </si>
  <si>
    <t>True</t>
  </si>
  <si>
    <t>بابت هدیه تولد فرزند -علیرضا سپهوند</t>
  </si>
  <si>
    <t>1400/01/30</t>
  </si>
  <si>
    <t xml:space="preserve"> بابت نامه شماره 00/116/1788تاریخ 1400/01/29 هدایاآثار برتر هفته سوم وچهارم فروردین  بابت نامه شماره 00/116/1788تاریخ 1400/01/29 هدایاآثار برتر هفته سوم وچهارم فروردین</t>
  </si>
  <si>
    <t xml:space="preserve"> 1400/01/24 تقدیر از گروه فارس من   1400/01/24 تقدیر از گروه فارس من </t>
  </si>
  <si>
    <t xml:space="preserve"> کمک هزینه ارزاق ماه رمضان  لیست پرداخت شماره 10-1</t>
  </si>
  <si>
    <t xml:space="preserve"> 15 اردیبهشت  15 اردیبهشت</t>
  </si>
  <si>
    <t>1400/02/28</t>
  </si>
  <si>
    <t>بابت لیست هدایای پیشنهادی از تاریخ 1399/12/21 تا 1400/01/20</t>
  </si>
  <si>
    <t>بابت لیست هدایای پیشنهادی از تاریخ 1400/01/21 الی 1400/02/01</t>
  </si>
  <si>
    <t>1400/02/30</t>
  </si>
  <si>
    <t xml:space="preserve"> هدایای روز روابط عمومی نامه 1944/112/00تاریخ 1400/02/28  هدایای روز روابط عمومی نامه 1944/112/00تاریخ 1400/02/28</t>
  </si>
  <si>
    <t>1400/03/10</t>
  </si>
  <si>
    <t>بابت لیست هدایای پیشنهادی از تاریخ 1400/02/02 تا 1400/02/31</t>
  </si>
  <si>
    <t>1400/03/12</t>
  </si>
  <si>
    <t xml:space="preserve"> نامه 00/116/2013اثار برتر   آثار برتر اثار برتر نامه 00/116/2013و00/116/1988</t>
  </si>
  <si>
    <t xml:space="preserve"> نامه 00/116/1988 اثار برتر هفته چهارم و پایانی اردیبهشت  آثار برتر اثار برتر نامه 00/116/2013و00/116/1988</t>
  </si>
  <si>
    <t>1400/03/30</t>
  </si>
  <si>
    <t xml:space="preserve">بابت هدیه ازدواج </t>
  </si>
  <si>
    <t xml:space="preserve">بابت هدیه تولد فرزند اول </t>
  </si>
  <si>
    <t xml:space="preserve">بابت هدیه تولد فرزند دوم </t>
  </si>
  <si>
    <t xml:space="preserve"> نفرات برگزیده هفته دوم وسوم  نفرات برگزیده هفته دوم وسوم</t>
  </si>
  <si>
    <t>بابت خرید هدایا برای مراسم هفته اساتید فاکتور 23751 به تاریخ 1400/02/11</t>
  </si>
  <si>
    <t>گل جهت بازدید از خانواده مرحوم زاویه</t>
  </si>
  <si>
    <t>1400/02/31</t>
  </si>
  <si>
    <t xml:space="preserve"> نامه شماره 00/118/1935 هدایا برای اساتید   لیست پرداخت شماره 2-2</t>
  </si>
  <si>
    <t>1400/03/04</t>
  </si>
  <si>
    <t xml:space="preserve">   هدیه به سید پویان حسین پور نامه 00/118/1979 مورخ 1400/03/03</t>
  </si>
  <si>
    <t>1400/03/08</t>
  </si>
  <si>
    <t>خرید تندیس بابت اهدا به اساتید دانشکده فاکتور 6985 مورخ 1400/02/19</t>
  </si>
  <si>
    <t xml:space="preserve"> بابت نامه 2059/118/00 روز میلاد حضرت معصومه  لیست پرداخت شماره 10-2</t>
  </si>
  <si>
    <t>هدایا</t>
  </si>
  <si>
    <t xml:space="preserve"> بابت سرور مجازی انتخابات  بابت لیست پرداخت شماره 1-2-1</t>
  </si>
  <si>
    <t>خرید بسته اینترنت</t>
  </si>
  <si>
    <t>دامنه</t>
  </si>
  <si>
    <t>1400/02/18</t>
  </si>
  <si>
    <t xml:space="preserve"> نوین هاست  لیست پرداخت شماره 12-1</t>
  </si>
  <si>
    <t>لایسنس</t>
  </si>
  <si>
    <t>1400/03/02</t>
  </si>
  <si>
    <t>1400/03/09</t>
  </si>
  <si>
    <t>بابت خرید فن اوری اطلاعات</t>
  </si>
  <si>
    <t>خرید بسته</t>
  </si>
  <si>
    <t>1400/03/24</t>
  </si>
  <si>
    <t>خرید آی پی</t>
  </si>
  <si>
    <t>خرید اکانت</t>
  </si>
  <si>
    <t xml:space="preserve">خرید بسته اینترنت </t>
  </si>
  <si>
    <t>1400/01/26</t>
  </si>
  <si>
    <t>بابت شارژ پنل فارس من</t>
  </si>
  <si>
    <t xml:space="preserve"> فارس من  لیست پرداخت شماره 10-1</t>
  </si>
  <si>
    <t>شارژ پنل فارس من</t>
  </si>
  <si>
    <t>شارژ پنل پیامکی دانشکده</t>
  </si>
  <si>
    <t xml:space="preserve"> فارس من پیامک  لیست پرداخت شماره 13-1</t>
  </si>
  <si>
    <t>1400/03/23</t>
  </si>
  <si>
    <t xml:space="preserve"> فارس من  لیست پرداخت شماره 9-2</t>
  </si>
  <si>
    <t>1400/02/19</t>
  </si>
  <si>
    <t xml:space="preserve">بابت خرید اکانت  vip  </t>
  </si>
  <si>
    <t xml:space="preserve">بابت اتمام 70 درصد قرارداد 1000/1400/1130مورخ 1400/03/08خدمات طراحی گرافیکی </t>
  </si>
  <si>
    <t xml:space="preserve">بابت خرید داکت ازشركت فناوران طلوع شبكه  </t>
  </si>
  <si>
    <t xml:space="preserve"> پرینتر طبق فاکتور شماره 2764-معاونت آموزش و پژوهش-پرینتر-اثاثيه و منصوبات اداري-سيستم هاي رايانه اي-77014</t>
  </si>
  <si>
    <t xml:space="preserve"> -معاونت فناوری اطلاعات-سوئیچ-ماشين آلات و تجهيزات-سيستم هاي رايانه اي-4866</t>
  </si>
  <si>
    <t xml:space="preserve"> -معاونت آموزش و پژوهش-هارد اکسترنال-ماشين آلات و تجهيزات-4865</t>
  </si>
  <si>
    <t xml:space="preserve"> -معاونت فناوری اطلاعات-تستر شبکه-ماشين آلات و تجهيزات-4867</t>
  </si>
  <si>
    <t>بابت خرید3عدد هارد و 1عدد کارت گرافیک -شركت تجارت صنعت رايانه -فاکتور 2796 تاریخ 1400/02/26</t>
  </si>
  <si>
    <t xml:space="preserve"> بابت خرید کارت و رم از تجارت صنعت رایانه طی فاکتور 28070 (کيس71526 )</t>
  </si>
  <si>
    <t xml:space="preserve"> CISCO MDS 9148S -16G FC SWITCH 48 ACTIVE PORT + 16G SW SFP DS -C9148 S- D48PSK9+HP MSA16GB-SHORTWAVE FIBER SFP P4 PACK/ C8R24-معاونت فناوری اطلاعات-سوئیچ-ماشين آلات و تجهيزات-سيستم هاي رايانه اي-4869</t>
  </si>
  <si>
    <t>مدیریت حوزه مدیر عامل بابت خرید 1 عدد کارت گرافیک از تجارت صنعت رایانه فاکتور 2799</t>
  </si>
  <si>
    <t xml:space="preserve"> کيس 71563  بابت خرید 1 عدد کارت گرافیک از تجارت صنعت رایانه فاکتور 2799</t>
  </si>
  <si>
    <t xml:space="preserve"> استوريج  73082 معاونت فناوری اطلاعات  بابت خرید استوریج از تجارت صنعت رایانه فاکتور 2798</t>
  </si>
  <si>
    <t>1400/03/11</t>
  </si>
  <si>
    <t xml:space="preserve"> فیبر نوری 4853 معاونت فناوری اطلاعات بابت ثبت صورت وضعیت به شماره 99/1497/1/ص به تاریخ 1400/03/09</t>
  </si>
  <si>
    <t xml:space="preserve"> -معاونت فناوری اطلاعات-هاب تی پی لینک-ماشين آلات و تجهيزات-4882</t>
  </si>
  <si>
    <t xml:space="preserve"> -معاونت فناوری اطلاعات-هاب تی پی لینک-ماشين آلات و تجهيزات-4883</t>
  </si>
  <si>
    <t xml:space="preserve"> -معاونت فناوری اطلاعات-هاب یو اس بی-ماشين آلات و تجهيزات-4884</t>
  </si>
  <si>
    <t xml:space="preserve"> بدنه دوربین 4777 معاونت خبر بابت خرید رم و رم ریدراز تجهیزات عکاسی تندیس طی فاکتور1904</t>
  </si>
  <si>
    <t xml:space="preserve"> -معاونت خبر-تبدیل دوربین به موبایل-ماشين آلات و تجهيزات-دوربين-4886</t>
  </si>
  <si>
    <t xml:space="preserve"> -معاونت خبر-تبدیل دوربین به موبایل-ماشين آلات و تجهيزات-دوربين-4885</t>
  </si>
  <si>
    <t>1400/01/31</t>
  </si>
  <si>
    <t>بابت خرید خبر فروردین -گروه اول- ناهار ،شام ، خدمات رفاهی و ...</t>
  </si>
  <si>
    <t>هزینه شام  فروردین</t>
  </si>
  <si>
    <t>هزینه خدمات رفاهی پشتیبانی  فروردین</t>
  </si>
  <si>
    <t>هزینه ناهار  فروردین</t>
  </si>
  <si>
    <t>بابت خرید قطعات مصرفی پرینتر ها و..فاکتور 26038تاریخ 1400/02/01</t>
  </si>
  <si>
    <t>بابت خرید قطعات مصرفی پرینتر ها و..فاکتور 26037 تاریخ 1400/02/01</t>
  </si>
  <si>
    <t>بابت خرید قطعات مصرفی پرینتر ها و..فاکتو 26082 تاریخ 1400/01/30</t>
  </si>
  <si>
    <t xml:space="preserve">خرید مودم طبق فاکتور شماره 276 از شرکت تجارت صنعت رایانه </t>
  </si>
  <si>
    <t>بابت فاکتور شماره 2755-2748- خرید از شرکت تجارت صنعت رایانه</t>
  </si>
  <si>
    <t>بابت خرید خبر اردیبهشت -گروه اول- ناهار ،شام ، خدمات رفاهی و ...</t>
  </si>
  <si>
    <t xml:space="preserve"> شماره فاکتور 3711  چسب 1 2 3‏‏</t>
  </si>
  <si>
    <t xml:space="preserve"> شماره فاکتور 3711  چهار راه برق ارتدار</t>
  </si>
  <si>
    <t xml:space="preserve"> شماره فاکتور 3711  نوار چسب برق‏‏</t>
  </si>
  <si>
    <t>هزینه شام  اردیبهشت</t>
  </si>
  <si>
    <t>هزینه ناهار  اردیبهشت</t>
  </si>
  <si>
    <t>هزینه خدمات رفاهی پشتیبانی  اردیبهشت</t>
  </si>
  <si>
    <t>شارژکارتریج-سناتور فاکتور 1164</t>
  </si>
  <si>
    <t>خرید فنی از آمازون</t>
  </si>
  <si>
    <t xml:space="preserve"> شماره فاکتور 2855  KB LOGHITEH MK120</t>
  </si>
  <si>
    <t xml:space="preserve"> شماره فاکتور 2855  ‏‎LOGITECH M90‎ موس‏</t>
  </si>
  <si>
    <t>بابت خرید خبرخرداد -گروه اول- ناهار ،شام ، خدمات رفاهی و ...</t>
  </si>
  <si>
    <t>هزینه ناهار  خرداد</t>
  </si>
  <si>
    <t>هزینه شام  خرداد</t>
  </si>
  <si>
    <t>هزینه خدمات رفاهی پشتیبانی  خرداد</t>
  </si>
  <si>
    <t>حمع</t>
  </si>
  <si>
    <t>بابت بهینه سازی وب سایت فاکتور51/52/53/54 تاریخ 1400/02/27(کسرا پردازش پاسارگاد)</t>
  </si>
  <si>
    <t>1400/01/21</t>
  </si>
  <si>
    <t xml:space="preserve">بابت هزینه تدوین دوره ها </t>
  </si>
  <si>
    <t>اسکای روم</t>
  </si>
  <si>
    <t>بابت تدریس اساتید دوره های آزاد آموزش دانشکده</t>
  </si>
  <si>
    <t>اپلیکیشن اسکای روم برگزاری نامحدود کلاس 100 نفره فاکتور 20089 به تاریخ 1400/02/13</t>
  </si>
  <si>
    <t>اموزشی و پژوهشی</t>
  </si>
  <si>
    <t>تدوین فیلم و..</t>
  </si>
  <si>
    <t>پنل پرس لاین</t>
  </si>
  <si>
    <t>استاد خسرو معتضد</t>
  </si>
  <si>
    <t>تدوین فیلم و....</t>
  </si>
  <si>
    <t>خرید پرس لاین(شبکه مجازی)از سیستم گستر چیستا پ ف 874-38646</t>
  </si>
  <si>
    <t xml:space="preserve"> تابستان</t>
  </si>
  <si>
    <t xml:space="preserve"> تیر</t>
  </si>
  <si>
    <t xml:space="preserve"> مرداد</t>
  </si>
  <si>
    <t xml:space="preserve"> شهریور</t>
  </si>
  <si>
    <t>80270</t>
  </si>
  <si>
    <t>هزینه طرح ترافیک</t>
  </si>
  <si>
    <t>80205</t>
  </si>
  <si>
    <t>80257</t>
  </si>
  <si>
    <t>هزینه ماموریت</t>
  </si>
  <si>
    <t>80260</t>
  </si>
  <si>
    <t>هزینه خرید بلیط</t>
  </si>
  <si>
    <t>20109</t>
  </si>
  <si>
    <t>لوازم آزمایشگاهی</t>
  </si>
  <si>
    <t>20106</t>
  </si>
  <si>
    <t>وسایط نقلیه</t>
  </si>
  <si>
    <t>20105</t>
  </si>
  <si>
    <t>ابزارآلات</t>
  </si>
  <si>
    <t>20102</t>
  </si>
  <si>
    <t xml:space="preserve">ساختمان </t>
  </si>
  <si>
    <t>01024</t>
  </si>
  <si>
    <t>قنبر رسولي</t>
  </si>
  <si>
    <t>01132</t>
  </si>
  <si>
    <t>صفرعلي لاري زاده بناء</t>
  </si>
  <si>
    <t>05022</t>
  </si>
  <si>
    <t>پريوش مرشدي</t>
  </si>
  <si>
    <t>05028</t>
  </si>
  <si>
    <t>حسين كرمي نسب (دفتر ايلام)</t>
  </si>
  <si>
    <t>05042</t>
  </si>
  <si>
    <t>سيدعبدالرضا سيدقاسمي</t>
  </si>
  <si>
    <t>05046</t>
  </si>
  <si>
    <t>شهناز عبدالشاه</t>
  </si>
  <si>
    <t>05063</t>
  </si>
  <si>
    <t>مجيد نزهتي</t>
  </si>
  <si>
    <t>05228</t>
  </si>
  <si>
    <t>مریم پوراسد</t>
  </si>
  <si>
    <t>05252</t>
  </si>
  <si>
    <t xml:space="preserve">هدایت  یوسفی (نمایندگی قم) </t>
  </si>
  <si>
    <t>05259</t>
  </si>
  <si>
    <t>محمد  ایران مهر</t>
  </si>
  <si>
    <t>05266</t>
  </si>
  <si>
    <t xml:space="preserve">جواد سلیمانی </t>
  </si>
  <si>
    <t>05278</t>
  </si>
  <si>
    <t>رضا شکرزاد شکوهی</t>
  </si>
  <si>
    <t>05425</t>
  </si>
  <si>
    <t>اسداله فتوحی چاهوکی</t>
  </si>
  <si>
    <t>05645</t>
  </si>
  <si>
    <t>حسین  نیستانی(خراسان شمالی)</t>
  </si>
  <si>
    <t>05656</t>
  </si>
  <si>
    <t>پیمان ناصری کور عباسلو</t>
  </si>
  <si>
    <t>05658</t>
  </si>
  <si>
    <t>فرزانه خسرو مقدم</t>
  </si>
  <si>
    <t>05816</t>
  </si>
  <si>
    <t>محسن رفیعی رودبالی</t>
  </si>
  <si>
    <t>05819</t>
  </si>
  <si>
    <t>داور جدی</t>
  </si>
  <si>
    <t>1400/04/07</t>
  </si>
  <si>
    <t xml:space="preserve"> خرید آهن بابت پله فرار  لیست پرداخت شماره 1-5-3</t>
  </si>
  <si>
    <t>1400/04/14</t>
  </si>
  <si>
    <t>بابت نصب پانچهای راه پله و جابجایی حفاظ و ساخت درب ریلی- طبقه 3</t>
  </si>
  <si>
    <t>بابت خرید ورق آلومینیوم -آهنگری تکنو</t>
  </si>
  <si>
    <t>1400/04/19</t>
  </si>
  <si>
    <t>نگهداری</t>
  </si>
  <si>
    <t>1400/04/21</t>
  </si>
  <si>
    <t>ضد زنگ</t>
  </si>
  <si>
    <t>رنگ</t>
  </si>
  <si>
    <t>1400/05/03</t>
  </si>
  <si>
    <t>خرید گچ و کیسه</t>
  </si>
  <si>
    <t xml:space="preserve"> خرید شیشه سکوریت فاکتور 437</t>
  </si>
  <si>
    <t xml:space="preserve">بلکا دیوار 65 متر </t>
  </si>
  <si>
    <t>گچ کاری</t>
  </si>
  <si>
    <t xml:space="preserve">هزینه کارگر </t>
  </si>
  <si>
    <t>1400/05/06</t>
  </si>
  <si>
    <t>خرید پروفیل -آهنگری تکنو</t>
  </si>
  <si>
    <t>خرید لوله برای پله فرار-آهنگری تکنو</t>
  </si>
  <si>
    <t>1400/05/10</t>
  </si>
  <si>
    <t xml:space="preserve"> بابت خرید پارتیشن بندی طبقه سوم   </t>
  </si>
  <si>
    <t>1400/05/12</t>
  </si>
  <si>
    <t>رنگ- فروشگاه رنگ سبلان</t>
  </si>
  <si>
    <t>بلکا یا رنگ 5 کیلویی</t>
  </si>
  <si>
    <t>1400/05/20</t>
  </si>
  <si>
    <t>خرید ریسه برق و بست کمر بندی و...</t>
  </si>
  <si>
    <t>کارگر روز مرد و...</t>
  </si>
  <si>
    <t>قرنیز</t>
  </si>
  <si>
    <t>1400/05/31</t>
  </si>
  <si>
    <t>تعمیر ساختمان</t>
  </si>
  <si>
    <t>خرید لوله خرطومی-سیم- پودر- قوطی</t>
  </si>
  <si>
    <t>1400/06/06</t>
  </si>
  <si>
    <t>مخزن اب</t>
  </si>
  <si>
    <t>1400/06/08</t>
  </si>
  <si>
    <t>صفحه برش استیل بر و سیم برق</t>
  </si>
  <si>
    <t>1400/06/09</t>
  </si>
  <si>
    <t>مصالح ساختمان</t>
  </si>
  <si>
    <t>1400/06/17</t>
  </si>
  <si>
    <t>سم پاشی ساختمان دانشکده- شركت صنايع شيميايي سم سازان -فاکتور 486</t>
  </si>
  <si>
    <t>سم پاشی ساختمان فارس- شركت صنايع شيميايي سم سازان- فاکتور 415</t>
  </si>
  <si>
    <t>1400/06/20</t>
  </si>
  <si>
    <t>نگهداری ساختمان</t>
  </si>
  <si>
    <t>برق ساختمان</t>
  </si>
  <si>
    <t>مصالح ساختمانی</t>
  </si>
  <si>
    <t xml:space="preserve">سیم برق و لوازم جانبی-زیمن الکترونیک </t>
  </si>
  <si>
    <t>1400/06/27</t>
  </si>
  <si>
    <t>تعمیر آشپزخانه</t>
  </si>
  <si>
    <t>بازسازی کف آشپزخانه</t>
  </si>
  <si>
    <t>1400/06/29</t>
  </si>
  <si>
    <t>خرید ورق برای لبه راه پله ها</t>
  </si>
  <si>
    <t>مانده تا تاريخ 1400/04/01</t>
  </si>
  <si>
    <t>1400/04/12</t>
  </si>
  <si>
    <t>تعمیر کندانسور</t>
  </si>
  <si>
    <t>1400/04/22</t>
  </si>
  <si>
    <t xml:space="preserve">  خرید باتری فاکتور 5983 تاریخ 1400/04/20</t>
  </si>
  <si>
    <t>1400/04/23</t>
  </si>
  <si>
    <t>خرید 305 متر کابل -تجارت صنعت رایانه-فاکتور 2913-تاریخ1400/04/16</t>
  </si>
  <si>
    <t>1400/04/28</t>
  </si>
  <si>
    <t>خریدکابل از تجارت صنعت رایانه فاکتور 2937</t>
  </si>
  <si>
    <t>کابل اتصال به گرافیک-تجارت صنعت رایانه-فاکتور 2936</t>
  </si>
  <si>
    <t>بابت خرید ملزومات مصرفی دوربین های گروه عکس فاکتور 1852 مورخ 1400/04/28شماره نامه 111/2288</t>
  </si>
  <si>
    <t xml:space="preserve">بابت دوربین های گروه صوت وتصویر </t>
  </si>
  <si>
    <t>هزینه نگهداری دوربین عکاسی - نمایندگی دوربین کنون (canon)-عمران قاسمی - فاکتور 352893-352824-تاریخ 1400/04/19</t>
  </si>
  <si>
    <t>1400/04/06</t>
  </si>
  <si>
    <t>1400/04/26</t>
  </si>
  <si>
    <t>1400/04/27</t>
  </si>
  <si>
    <t xml:space="preserve">بابت ماه هفتم میلادی فاکتور 2021000005134 مبلغ 2540دلار -رادور </t>
  </si>
  <si>
    <t>بسته اینترنت</t>
  </si>
  <si>
    <t>1400/05/16</t>
  </si>
  <si>
    <t xml:space="preserve">بابت ماه  پنجم میلادی فاکتور 2021000003473 مبلغ 2540دلار -رادور </t>
  </si>
  <si>
    <t xml:space="preserve">بابت ماه  پنجم میلادی فاکتور 2021000004234 مبلغ 32.83دلار -رادور </t>
  </si>
  <si>
    <t>1400/05/17</t>
  </si>
  <si>
    <t>خرید دامنه</t>
  </si>
  <si>
    <t xml:space="preserve">بابت پرداخت ماه سوم و چهار ترکیه </t>
  </si>
  <si>
    <t>1400/05/23</t>
  </si>
  <si>
    <t>1400/06/28</t>
  </si>
  <si>
    <t xml:space="preserve"> دیتا دانشکده از 1400/05/01 الی 1400/06/01</t>
  </si>
  <si>
    <t>خرید اکانت vip</t>
  </si>
  <si>
    <t>سامانه پرس لاین-سیستم گستر چیستا فاکتور 3788</t>
  </si>
  <si>
    <t>1400/04/01</t>
  </si>
  <si>
    <t xml:space="preserve"> --سوئیچ-ماشين آلات و تجهيزات-سيستم هاي رايانه اي-4887</t>
  </si>
  <si>
    <t>1400/04/02</t>
  </si>
  <si>
    <t xml:space="preserve"> -معاونت اجرایی-منبع آب 300 لیتری-تاسيسات-3135-فروشگاه پارس فیتیگ-فاکتور 2162</t>
  </si>
  <si>
    <t>بابت صورت وضعیت شماره ص/99/1497/2 مورخ 1400/03/23قراردادنصب فیبرنوری</t>
  </si>
  <si>
    <t xml:space="preserve"> -معاونت فناوری اطلاعات-هدست-اثاثيه و منصوبات اداري-سيستم هاي رايانه اي-77039</t>
  </si>
  <si>
    <t xml:space="preserve"> -معاونت فناوری اطلاعات-هدست-اثاثيه و منصوبات اداري-سيستم هاي رايانه اي-77040</t>
  </si>
  <si>
    <t xml:space="preserve"> -معاونت فناوری اطلاعات-هدست-اثاثيه و منصوبات اداري-سيستم هاي رايانه اي-77041</t>
  </si>
  <si>
    <t xml:space="preserve"> -معاونت فناوری اطلاعات-هدست-اثاثيه و منصوبات اداري-سيستم هاي رايانه اي-77042</t>
  </si>
  <si>
    <t xml:space="preserve"> -معاونت فناوری اطلاعات-هدست-اثاثيه و منصوبات اداري-سيستم هاي رايانه اي-77043</t>
  </si>
  <si>
    <t xml:space="preserve">بایت خرید کارت گرافیک و رم -تجارت صنعت رایانه- فاکتور 2907 تاریخ 1400/04/05- کیس 76889  </t>
  </si>
  <si>
    <t>بابت خرید لوازم پمپ -دفتر فنی نگین-فاکتور 642-کد  پمپ  344</t>
  </si>
  <si>
    <t xml:space="preserve"> سرور G10 4888 معاونت فناوری اطلاعات بابت خرید کارت گرافیک برای سرور از تجارت صنعت رایانه - فاکتور 2930 تاریخ 22-04-1400</t>
  </si>
  <si>
    <t xml:space="preserve"> platinum  hot plug low halogen power supply 4*hpe bladesystem c-class 10gb sfp +sr hpe dl gen10*8/*16/*8riser kit 2*hpe 8ssd vga pny p4000-معاونت فناوری اطلاعات-سرور G10-ماشين آلات و تجهيزات-سيستم هاي رايانه اي-4888-سرورG10 -فاکتور 206-207</t>
  </si>
  <si>
    <t xml:space="preserve"> platinum  hot plug low halogen power supply 4*hpe bladesystem c-class 10gb sfp +sr hpe dl gen10*8/*16/*8riser kit 2*hpe 8ssd vga pny p4000-معاونت فناوری اطلاعات-سرورG10-ماشين آلات و تجهيزات-سيستم هاي رايانه اي-4889-سرورG10 -فاکتور 206-207</t>
  </si>
  <si>
    <t>1400/05/09</t>
  </si>
  <si>
    <t xml:space="preserve"> -معاونت خبر-باتری دوربین 1DX-ماشين آلات و تجهيزات-دوربين-4890- - تجهیزات عکاسی تندیس -فاکتور 1863</t>
  </si>
  <si>
    <t xml:space="preserve"> استوريج 74351 معاونت فناوری اطلاعات بابت خرید هارد -تجارت صنعت رایانه -فاکتور 2948</t>
  </si>
  <si>
    <t>بابت خرید مولتی متر کلمپی-ماشين آلات و تجهيزات-4892-نوآوران فن آوازه  فاکتور 10036802</t>
  </si>
  <si>
    <t xml:space="preserve"> کيس شماره اموال 74302 معاونت فناوری اطلاعات بابت خرید 180عدد هارد -توسعه فناوری مانی گستر نوین -فاکتور 228</t>
  </si>
  <si>
    <t xml:space="preserve"> -معاونت اجرایی-صندلی-اثاثيه و منصوبات اداري-77049</t>
  </si>
  <si>
    <t xml:space="preserve"> -معاونت اجرایی-صندلی-اثاثيه و منصوبات اداري-77048</t>
  </si>
  <si>
    <t xml:space="preserve"> -معاونت اجرایی-صندلی-اثاثيه و منصوبات اداري-77047</t>
  </si>
  <si>
    <t xml:space="preserve"> -معاونت اجرایی-صندلی-اثاثيه و منصوبات اداري-77046</t>
  </si>
  <si>
    <t xml:space="preserve"> --صندلی-اثاثيه و منصوبات اداري-77045</t>
  </si>
  <si>
    <t xml:space="preserve"> -معاونت اجرایی-صندلی-اثاثيه و منصوبات اداري-77044</t>
  </si>
  <si>
    <t xml:space="preserve"> سرور G10 4888 معاونت فناوری اطلاعات خرید متعلقات سرور -ماکان پرتوپردازش خاورمیانه- فاکتور 162</t>
  </si>
  <si>
    <t xml:space="preserve"> خریدآی مک- هایتک -فاکتور164-معاونت خبر-اپل آی مک- آل این وان-اثاثيه و منصوبات اداري-سيستم هاي رايانه اي-77050</t>
  </si>
  <si>
    <t xml:space="preserve"> خریدآی مک -هایتک -فاکتور164-معاونت خبر-اپل آی مک- آل این وان-اثاثيه و منصوبات اداري-سيستم هاي رايانه اي-77051</t>
  </si>
  <si>
    <t xml:space="preserve"> خریدآی مک -هایتک- فاکتور164-معاونت آموزش و پژوهش-اپل آی مک- آل این وان-اثاثيه و منصوبات اداري-سيستم هاي رايانه اي-77052</t>
  </si>
  <si>
    <t xml:space="preserve"> خریدآی مک -هایتک- فاکتور164-معاونت آموزش و پژوهش-اپل آی مک- آل این وان-اثاثيه و منصوبات اداري-سيستم هاي رايانه اي-77053</t>
  </si>
  <si>
    <t xml:space="preserve"> خریدآی مک -هایتک -فاکتور164-معاونت آموزش و پژوهش-اپل آی مک- آل این وان-اثاثيه و منصوبات اداري-سيستم هاي رايانه اي-77054</t>
  </si>
  <si>
    <t xml:space="preserve"> خریدآی مک- هایتک -فاکتور164-معاونت آموزش و پژوهش-اپل آی مک- آل این وان-اثاثيه و منصوبات اداري-سيستم هاي رايانه اي-77055</t>
  </si>
  <si>
    <t xml:space="preserve"> سرور کد اموال74371  معاونت فناوری اطلاعات  خرید تجهیزات-تجارت صنعت رایانه- فاکتور3028</t>
  </si>
  <si>
    <t xml:space="preserve"> سرور G10 4888 معاونت فناوری اطلاعات بابت خرید کارت گرافیک -ماکان پرتو پردازش خاورمیانه-فاکتور 164</t>
  </si>
  <si>
    <t xml:space="preserve"> خرید کیبورد -تجارت صنعت رایانه فاکتور 3037-معاونت فناوری اطلاعات-کیبورد-اثاثيه و منصوبات اداري-سيستم هاي رايانه اي-77070</t>
  </si>
  <si>
    <t xml:space="preserve"> خرید کیبورد -تجارت صنعت رایانه فاکتور 3037-معاونت فناوری اطلاعات-کیبورد-اثاثيه و منصوبات اداري-سيستم هاي رايانه اي-77071</t>
  </si>
  <si>
    <t xml:space="preserve"> خرید کیبورد -تجارت صنعت رایانه فاکتور 3037-معاونت فناوری اطلاعات-کیبورد-اثاثيه و منصوبات اداري-سيستم هاي رايانه اي-77072</t>
  </si>
  <si>
    <t xml:space="preserve"> خرید کیبورد -تجارت صنعت رایانه فاکتور 3037-معاونت فناوری اطلاعات-کیبورد-اثاثيه و منصوبات اداري-سيستم هاي رايانه اي-77073</t>
  </si>
  <si>
    <t>-تجارت صنعت رایانه فاکتور 3037</t>
  </si>
  <si>
    <t>حق عضویت-رایپ</t>
  </si>
  <si>
    <t>کد معین</t>
  </si>
  <si>
    <t>کد سطح 5</t>
  </si>
  <si>
    <t>کد سطح 6</t>
  </si>
  <si>
    <t>بابت خرید خبر گروه عکس -خرداد ماه (1400/02/16 تا 1400/03/15)-ناهار و ...</t>
  </si>
  <si>
    <t>بابت خرید خبر خرداد ماه گروه عکس (1400/02/16 تا 1400/03/15)-ناهار و شام و ...</t>
  </si>
  <si>
    <t>بابت خرید خبر گروه عکس -حمید وکیلی (1400/02/16 تا 1400/03/15)- ناهار و ...</t>
  </si>
  <si>
    <t>1400/04/03</t>
  </si>
  <si>
    <t>بابت خرید خبر خرداد -حسن قائدی (1400/02/16 تا 1400/03/15)-ناهار و شام و ...</t>
  </si>
  <si>
    <t>1400/04/05</t>
  </si>
  <si>
    <t>بابت قرارداد شماره 1000/1400/1041-رسول عمادی -ناهار و ...</t>
  </si>
  <si>
    <t>یکبارمصرف -فروشگاه آلومینیوم پارس فاکتور3549</t>
  </si>
  <si>
    <t>خرید زیتون-بازرگانی بابک</t>
  </si>
  <si>
    <t>پودر سوخاری-پخش مواد غذایی دهکده2</t>
  </si>
  <si>
    <t>قارچ</t>
  </si>
  <si>
    <t>دمپایی-تولیدی نوین نیکتا فاکتور66</t>
  </si>
  <si>
    <t>67015</t>
  </si>
  <si>
    <t>شارژکارتریج-فروشگاه جهان مبتکران-فاکتور 1168</t>
  </si>
  <si>
    <t>سیب زمینی و هنداوانه</t>
  </si>
  <si>
    <t>سبزی</t>
  </si>
  <si>
    <t>زیتون</t>
  </si>
  <si>
    <t>کشمش</t>
  </si>
  <si>
    <t>نان خشک</t>
  </si>
  <si>
    <t>دوغ</t>
  </si>
  <si>
    <t>ماسک</t>
  </si>
  <si>
    <t>67001</t>
  </si>
  <si>
    <t>1400/04/16</t>
  </si>
  <si>
    <t>خرید چراغ گرد نفتی-پدیده ماندگار</t>
  </si>
  <si>
    <t>خرید گلدان-مهندسی فضای سبز</t>
  </si>
  <si>
    <t>خرید بست کمربندی-ابزار یراق اخوان</t>
  </si>
  <si>
    <t>خرید گل</t>
  </si>
  <si>
    <t>خرید مهر امضاء-پلاک سازان</t>
  </si>
  <si>
    <t>67011</t>
  </si>
  <si>
    <t>نهال گلدانی(انگور و یاس</t>
  </si>
  <si>
    <t>کارتریج-ایده پردازان پارسیان -فاکتور 26465</t>
  </si>
  <si>
    <t>استامپ-فروشگاه قلم-فاکتور14826</t>
  </si>
  <si>
    <t>67018</t>
  </si>
  <si>
    <t>باطری مودم-نوآوران فن آوازه-فاکتور 8467332</t>
  </si>
  <si>
    <t xml:space="preserve">مایع ضد عفونی کننده-پخش پدیده نوین </t>
  </si>
  <si>
    <t>تسمه</t>
  </si>
  <si>
    <t>تخم مرغ</t>
  </si>
  <si>
    <t>نمک</t>
  </si>
  <si>
    <t>ادویه</t>
  </si>
  <si>
    <t>دوغ و نان خشک</t>
  </si>
  <si>
    <t>سفره و سماق و کاسه -پلاستیک و ظروف یکبار مصرف مهدی</t>
  </si>
  <si>
    <t>خرید چکمه و صندل-فروشگاه کفش فخار</t>
  </si>
  <si>
    <t>هندوانه</t>
  </si>
  <si>
    <t>اسپری رنگ-پخش رنگ مرکزی-فاکتور 2358</t>
  </si>
  <si>
    <t>1400/04/31</t>
  </si>
  <si>
    <t>بابت خرید خبر تیر -گروه اول- ناهار ،شام ، خدمات رفاهی و ...</t>
  </si>
  <si>
    <t>هزینه شام  تیر</t>
  </si>
  <si>
    <t>هزینه خدمات رفاهی پشتیبانی  تیر</t>
  </si>
  <si>
    <t>هزینه ناهار  تیر</t>
  </si>
  <si>
    <t xml:space="preserve"> حواله انبار شماره فاکتور 1519  ران مرغ بدون کتف</t>
  </si>
  <si>
    <t xml:space="preserve"> حواله انبار شماره فاکتور 1527  ران مرغ بدون کتف</t>
  </si>
  <si>
    <t xml:space="preserve"> حواله انبار -شماره فاکتور 1648  ران مرغ بدون کتف</t>
  </si>
  <si>
    <t xml:space="preserve"> شماره  فاکتور 1500  بادمجان‏‏</t>
  </si>
  <si>
    <t xml:space="preserve"> شماره  فاکتور 1500  پیاز</t>
  </si>
  <si>
    <t xml:space="preserve"> شماره  فاکتور 1500  جعفری</t>
  </si>
  <si>
    <t xml:space="preserve"> شماره  فاکتور 1500  خیار</t>
  </si>
  <si>
    <t xml:space="preserve"> شماره  فاکتور 1500  سیب زمینی</t>
  </si>
  <si>
    <t xml:space="preserve"> شماره  فاکتور 1500  فلفل دلمه ای</t>
  </si>
  <si>
    <t xml:space="preserve"> شماره  فاکتور 1500  گوجه‏‏ فرنگی</t>
  </si>
  <si>
    <t xml:space="preserve"> شماره  فاکتور 1500  لیمو ترش</t>
  </si>
  <si>
    <t xml:space="preserve"> شماره  فاکتور 1500  هندوانه‏‏</t>
  </si>
  <si>
    <t xml:space="preserve"> شماره  فاکتور 1500  هویچ</t>
  </si>
  <si>
    <t xml:space="preserve"> شماره فاکتور 1158  بادمجان‏‏</t>
  </si>
  <si>
    <t xml:space="preserve"> شماره فاکتور 1158  پیاز</t>
  </si>
  <si>
    <t xml:space="preserve"> شماره فاکتور 1158  خیار</t>
  </si>
  <si>
    <t xml:space="preserve"> شماره فاکتور 1158  سیب زمینی</t>
  </si>
  <si>
    <t xml:space="preserve"> شماره فاکتور 1158  فلفل دلمه ای</t>
  </si>
  <si>
    <t xml:space="preserve"> شماره فاکتور 1158  گوجه‏‏ فرنگی</t>
  </si>
  <si>
    <t xml:space="preserve"> شماره فاکتور 1158  لیمو ترش</t>
  </si>
  <si>
    <t xml:space="preserve"> شماره فاکتور 1158  هندوانه‏‏</t>
  </si>
  <si>
    <t xml:space="preserve"> شماره فاکتور 1158  هویچ</t>
  </si>
  <si>
    <t xml:space="preserve"> شماره فاکتور 1158  کرفس</t>
  </si>
  <si>
    <t xml:space="preserve"> شماره فاکتور 1388  بادمجان‏‏</t>
  </si>
  <si>
    <t xml:space="preserve"> شماره فاکتور 1388  پیاز</t>
  </si>
  <si>
    <t xml:space="preserve"> شماره فاکتور 1388  خربزه</t>
  </si>
  <si>
    <t xml:space="preserve"> شماره فاکتور 1388  خیار</t>
  </si>
  <si>
    <t xml:space="preserve"> شماره فاکتور 1388  سیب زمینی</t>
  </si>
  <si>
    <t xml:space="preserve"> شماره فاکتور 1388  فلفل دلمه ای</t>
  </si>
  <si>
    <t xml:space="preserve"> شماره فاکتور 1388  گوجه‏‏ فرنگی</t>
  </si>
  <si>
    <t xml:space="preserve"> شماره فاکتور 1388  لیمو ترش</t>
  </si>
  <si>
    <t xml:space="preserve"> شماره فاکتور 1388  هندوانه‏‏</t>
  </si>
  <si>
    <t xml:space="preserve"> شماره فاکتور 1388  هویچ</t>
  </si>
  <si>
    <t xml:space="preserve"> شماره فاکتور 1538   تخم مرغ کارتونی</t>
  </si>
  <si>
    <t xml:space="preserve"> شماره فاکتور 1538   ران شتر مرغ بی خس</t>
  </si>
  <si>
    <t xml:space="preserve"> شماره فاکتور 1538   ران گوسفندي بره‏‏</t>
  </si>
  <si>
    <t xml:space="preserve"> شماره فاکتور 1538   ران مرغ بدون کتف</t>
  </si>
  <si>
    <t xml:space="preserve"> شماره فاکتور 1538   سینه بدون کتف</t>
  </si>
  <si>
    <t xml:space="preserve"> شماره فاکتور 1538   سینه مرغ بدون گردن و بال</t>
  </si>
  <si>
    <t xml:space="preserve"> شماره فاکتور 1538   قلوه گاه گوسفندی</t>
  </si>
  <si>
    <t xml:space="preserve"> شماره فاکتور 1538   ماهی قزل آلا</t>
  </si>
  <si>
    <t xml:space="preserve"> شماره فاکتور 1538   مغز ران بوقلمون‏‏</t>
  </si>
  <si>
    <t xml:space="preserve"> شماره فاکتور 1541  تخم مرغ کارتونی</t>
  </si>
  <si>
    <t xml:space="preserve"> شماره فاکتور 1541  دنبه گوسفندي‏‏</t>
  </si>
  <si>
    <t xml:space="preserve"> شماره فاکتور 1541  ران شتر مرغ بی خس</t>
  </si>
  <si>
    <t xml:space="preserve"> شماره فاکتور 1541  ران گوسفندي بره‏‏</t>
  </si>
  <si>
    <t xml:space="preserve"> شماره فاکتور 1541  ران مرغ بدون کتف</t>
  </si>
  <si>
    <t xml:space="preserve"> شماره فاکتور 1541  سینه مرغ بدون گردن و بال</t>
  </si>
  <si>
    <t xml:space="preserve"> شماره فاکتور 1541  قلوه گاه گوسفندی</t>
  </si>
  <si>
    <t xml:space="preserve"> شماره فاکتور 1541  گردن گوسفندي بره‏‏</t>
  </si>
  <si>
    <t xml:space="preserve"> شماره فاکتور 1541  مرغ اکبر جوجه</t>
  </si>
  <si>
    <t xml:space="preserve"> شماره فاکتور 1541  مغز ران بوقلمون‏‏</t>
  </si>
  <si>
    <t xml:space="preserve"> شماره فاکتور 1544  تخم مرغ‏‏</t>
  </si>
  <si>
    <t xml:space="preserve"> شماره فاکتور 1544  ران شتر مرغ بی خس</t>
  </si>
  <si>
    <t xml:space="preserve"> شماره فاکتور 1544  ران گوسفندي بره‏‏</t>
  </si>
  <si>
    <t xml:space="preserve"> شماره فاکتور 1544  ران مرغ بدون کتف</t>
  </si>
  <si>
    <t xml:space="preserve"> شماره فاکتور 1544  سینه بدون کتف</t>
  </si>
  <si>
    <t xml:space="preserve"> شماره فاکتور 1544  قلوه گاه گوسفندی</t>
  </si>
  <si>
    <t xml:space="preserve"> شماره فاکتور 1544  ماهی قزل آلا</t>
  </si>
  <si>
    <t xml:space="preserve"> شماره فاکتور 1544  مرغ اکبر جوجه</t>
  </si>
  <si>
    <t xml:space="preserve"> شماره فاکتور 1544  مغز ران بوقلمون‏‏</t>
  </si>
  <si>
    <t xml:space="preserve"> شماره فاکتور 2317  قاشق وی آی پی</t>
  </si>
  <si>
    <t xml:space="preserve"> شماره فاکتور 2317  کیسه زباله 55*70</t>
  </si>
  <si>
    <t xml:space="preserve"> شماره فاکتور 2317  کیسه زباله90*120</t>
  </si>
  <si>
    <t xml:space="preserve"> شماره فاکتور 2427  آبلیمو1.5 مجید 6 تایی</t>
  </si>
  <si>
    <t xml:space="preserve"> شماره فاکتور 2427  روغن كرمانشاهي‏‏</t>
  </si>
  <si>
    <t xml:space="preserve"> شماره فاکتور 2427  سس خردل‏‏</t>
  </si>
  <si>
    <t xml:space="preserve"> شماره فاکتور 2427  سس كچاپ 250 عددي‏‏</t>
  </si>
  <si>
    <t xml:space="preserve"> شماره فاکتور 2427  ماست موسير‏‏</t>
  </si>
  <si>
    <t xml:space="preserve"> شماره فاکتور 2430  آرد‏‏</t>
  </si>
  <si>
    <t xml:space="preserve"> شماره فاکتور 2430  پنیر 30گرم کاله</t>
  </si>
  <si>
    <t xml:space="preserve"> شماره فاکتور 2430  زیتون دبه 6 کیلویی</t>
  </si>
  <si>
    <t xml:space="preserve"> شماره فاکتور 2430  سس 8 کیلویی مایونز بیژن 1 تایی</t>
  </si>
  <si>
    <t xml:space="preserve"> شماره فاکتور 2430  سس تکنفره کجاب</t>
  </si>
  <si>
    <t xml:space="preserve"> شماره فاکتور 2430  شکر</t>
  </si>
  <si>
    <t xml:space="preserve"> شماره فاکتور 2430  ماست موسير‏‏</t>
  </si>
  <si>
    <t xml:space="preserve"> شماره فاکتور 2430  مغز گردو فسنجانی</t>
  </si>
  <si>
    <t xml:space="preserve"> شماره فاکتور 3923  پودر دستي 24 عددي‏‏</t>
  </si>
  <si>
    <t xml:space="preserve"> شماره فاکتور 3923  ترشي‏‏</t>
  </si>
  <si>
    <t xml:space="preserve"> شماره فاکتور 3923  دلستر‏‏</t>
  </si>
  <si>
    <t xml:space="preserve"> شماره فاکتور 3923  رب انار فله ای</t>
  </si>
  <si>
    <t xml:space="preserve"> شماره فاکتور 3923  رطب - خرما</t>
  </si>
  <si>
    <t xml:space="preserve"> شماره فاکتور 3923  روغن حیوانی</t>
  </si>
  <si>
    <t xml:space="preserve"> شماره فاکتور 3923  سس دبه‏‏</t>
  </si>
  <si>
    <t xml:space="preserve"> شماره فاکتور 3923  شکر</t>
  </si>
  <si>
    <t xml:space="preserve"> شماره فاکتور 3923  عدس‏‏</t>
  </si>
  <si>
    <t xml:space="preserve"> شماره فاکتور 3923  ماست موسير‏‏</t>
  </si>
  <si>
    <t xml:space="preserve"> شماره فاکتور 952  بادمجان‏‏</t>
  </si>
  <si>
    <t xml:space="preserve"> شماره فاکتور 952  پیاز</t>
  </si>
  <si>
    <t xml:space="preserve"> شماره فاکتور 952  خیار</t>
  </si>
  <si>
    <t xml:space="preserve"> شماره فاکتور 952  سیب زمینی</t>
  </si>
  <si>
    <t xml:space="preserve"> شماره فاکتور 952  فلفل دلمه ای</t>
  </si>
  <si>
    <t xml:space="preserve"> شماره فاکتور 952  قارچ‏‏</t>
  </si>
  <si>
    <t xml:space="preserve"> شماره فاکتور 952  گوجه‏‏ فرنگی</t>
  </si>
  <si>
    <t xml:space="preserve"> شماره فاکتور 952  لیمو ترش</t>
  </si>
  <si>
    <t xml:space="preserve"> شماره فاکتور 952  هندوانه‏‏</t>
  </si>
  <si>
    <t xml:space="preserve"> شماره فاکتور 952  هویچ</t>
  </si>
  <si>
    <t xml:space="preserve"> شماره فاکتور 952  کرفس</t>
  </si>
  <si>
    <t xml:space="preserve"> شماره فاکتور 957  بادمجان‏‏</t>
  </si>
  <si>
    <t xml:space="preserve"> شماره فاکتور 957  پیاز</t>
  </si>
  <si>
    <t xml:space="preserve"> شماره فاکتور 957  خربزه</t>
  </si>
  <si>
    <t xml:space="preserve"> شماره فاکتور 957  خیار</t>
  </si>
  <si>
    <t xml:space="preserve"> شماره فاکتور 957  سیب زمینی</t>
  </si>
  <si>
    <t xml:space="preserve"> شماره فاکتور 957  گوجه‏‏ فرنگی</t>
  </si>
  <si>
    <t xml:space="preserve"> شماره فاکتور 957  لیمو ترش</t>
  </si>
  <si>
    <t xml:space="preserve"> شماره فاکتور 957  هندوانه‏‏</t>
  </si>
  <si>
    <t xml:space="preserve"> اقلام مورد نیاز فناوری  هواكش صنعتي‏‏</t>
  </si>
  <si>
    <t xml:space="preserve"> اقلام مورد نیاز فناوری  هواکش12</t>
  </si>
  <si>
    <t>بابت خرید خبر تیر ماه -محمد مهدی دورانی ناهار شام و ...</t>
  </si>
  <si>
    <t>بابت خرید خبر تیر ماه -حمید وکیلی (1400/03/16 تا 1400/04/15)-ناهار و شام و ...</t>
  </si>
  <si>
    <t xml:space="preserve">بابت خرید خبر تیر ماه -مهدیه کرمانی (1400/03/16 تا 1400/04/15)-ناهار </t>
  </si>
  <si>
    <t>خوشبو کننده</t>
  </si>
  <si>
    <t>1400/05/04</t>
  </si>
  <si>
    <t>نان</t>
  </si>
  <si>
    <t>1400/05/05</t>
  </si>
  <si>
    <t>بابت قرارداد شماره 1000/1400/1041 با آقای رسول عمادی -خدمات رفاهی پشتیبانی</t>
  </si>
  <si>
    <t>خرید کتری</t>
  </si>
  <si>
    <t>خرید فویل</t>
  </si>
  <si>
    <t xml:space="preserve">بابت خرید خبر خرداد ماه حسن قائدی (1400/03/16 تا 1400/03/28) -ناهار شام و ... </t>
  </si>
  <si>
    <t>بابت خرید خبر تیر ماه -معین رضیئی (1400/03/16 تا 1400/04/15)- ناهار و شام و ...</t>
  </si>
  <si>
    <t>67021</t>
  </si>
  <si>
    <t>خرید دفترچه A3- چاپ دیجیتال مدرن فاکتور 3736</t>
  </si>
  <si>
    <t>خرید چسب</t>
  </si>
  <si>
    <t xml:space="preserve">شلنگ </t>
  </si>
  <si>
    <t xml:space="preserve">ماژیک سی دی </t>
  </si>
  <si>
    <t>گالن اب سرد کن -فروشگاه مواد غذایی صدف</t>
  </si>
  <si>
    <t xml:space="preserve"> شماره فاکتور 3940  آبمعدني 500 سي سي‏‏</t>
  </si>
  <si>
    <t xml:space="preserve"> شماره فاکتور 14838  ‏‎A4 كاور كاغذ‏</t>
  </si>
  <si>
    <t xml:space="preserve"> شماره فاکتور 1542  تخم مرغ کارتونی</t>
  </si>
  <si>
    <t xml:space="preserve"> شماره فاکتور 1542  ران شتر مرغ بی خس</t>
  </si>
  <si>
    <t xml:space="preserve"> شماره فاکتور 1542  ران گوسفندي بره‏‏</t>
  </si>
  <si>
    <t xml:space="preserve"> شماره فاکتور 1542  ران مرغ بدون کتف</t>
  </si>
  <si>
    <t xml:space="preserve"> شماره فاکتور 1542  سینه بدون کتف</t>
  </si>
  <si>
    <t xml:space="preserve"> شماره فاکتور 1542  قلوه گاه گوسفندی</t>
  </si>
  <si>
    <t xml:space="preserve"> شماره فاکتور 1542  مرغ اکبر جوجه</t>
  </si>
  <si>
    <t xml:space="preserve"> شماره فاکتور 1542  مغز ران بوقلمون‏‏</t>
  </si>
  <si>
    <t xml:space="preserve"> شماره فاکتور 1547  تخم مرغ کارتونی</t>
  </si>
  <si>
    <t xml:space="preserve"> شماره فاکتور 1547  ران شتر مرغ بی خس</t>
  </si>
  <si>
    <t xml:space="preserve"> شماره فاکتور 1547  ران گوسفندي بره‏‏</t>
  </si>
  <si>
    <t xml:space="preserve"> شماره فاکتور 1547  ران مرغ بدون کتف</t>
  </si>
  <si>
    <t xml:space="preserve"> شماره فاکتور 1547  سینه بدون کتف</t>
  </si>
  <si>
    <t xml:space="preserve"> شماره فاکتور 1547  قلوه گاه گوسفندی</t>
  </si>
  <si>
    <t xml:space="preserve"> شماره فاکتور 1547  ماهی قزل آلا</t>
  </si>
  <si>
    <t xml:space="preserve"> شماره فاکتور 1547  مغز ران بوقلمون‏‏</t>
  </si>
  <si>
    <t xml:space="preserve"> شماره فاکتور 1548  تخم مرغ کارتونی</t>
  </si>
  <si>
    <t xml:space="preserve"> شماره فاکتور 1548  ران شتر مرغ بی خس</t>
  </si>
  <si>
    <t xml:space="preserve"> شماره فاکتور 1548  ران گوسفندي بره‏‏</t>
  </si>
  <si>
    <t xml:space="preserve"> شماره فاکتور 1548  ران مرغ بدون کتف</t>
  </si>
  <si>
    <t xml:space="preserve"> شماره فاکتور 1548  سینه بدون کتف</t>
  </si>
  <si>
    <t xml:space="preserve"> شماره فاکتور 1548  سینه مرغ بدون گردن و بال</t>
  </si>
  <si>
    <t xml:space="preserve"> شماره فاکتور 1548  قلوه گاه گوسفندی</t>
  </si>
  <si>
    <t xml:space="preserve"> شماره فاکتور 1548  مرغ اکبر جوجه</t>
  </si>
  <si>
    <t xml:space="preserve"> شماره فاکتور 1548  مغز ران بوقلمون‏‏</t>
  </si>
  <si>
    <t xml:space="preserve"> شماره فاکتور 1713  تخم مرغ کارتونی</t>
  </si>
  <si>
    <t xml:space="preserve"> شماره فاکتور 1713  ران شتر مرغ بی خس</t>
  </si>
  <si>
    <t xml:space="preserve"> شماره فاکتور 1713  ران گوسفندي بره‏‏</t>
  </si>
  <si>
    <t xml:space="preserve"> شماره فاکتور 1713  ران مرغ بدون کتف</t>
  </si>
  <si>
    <t xml:space="preserve"> شماره فاکتور 1713  سردست گوساله‏‏</t>
  </si>
  <si>
    <t xml:space="preserve"> شماره فاکتور 1713  سینه بدون کتف</t>
  </si>
  <si>
    <t xml:space="preserve"> شماره فاکتور 1713  قلوه گاه گوسفندی</t>
  </si>
  <si>
    <t xml:space="preserve"> شماره فاکتور 1713  ماهی قزل آلا</t>
  </si>
  <si>
    <t xml:space="preserve"> شماره فاکتور 1713  مغز ران بوقلمون‏‏</t>
  </si>
  <si>
    <t xml:space="preserve"> شماره فاکتور 20042015281  ‏‎classic‎ دستمال توالت مدل‏</t>
  </si>
  <si>
    <t xml:space="preserve"> شماره فاکتور 318  بادمجان‏‏</t>
  </si>
  <si>
    <t xml:space="preserve"> شماره فاکتور 318  پیاز</t>
  </si>
  <si>
    <t xml:space="preserve"> شماره فاکتور 318  خیار</t>
  </si>
  <si>
    <t xml:space="preserve"> شماره فاکتور 318  سیب زمینی</t>
  </si>
  <si>
    <t xml:space="preserve"> شماره فاکتور 318  فلفل دلمه ای</t>
  </si>
  <si>
    <t xml:space="preserve"> شماره فاکتور 318  گوجه‏‏ فرنگی</t>
  </si>
  <si>
    <t xml:space="preserve"> شماره فاکتور 318  لیمو ترش</t>
  </si>
  <si>
    <t xml:space="preserve"> شماره فاکتور 3941  آبغوره 420 سی سی 12 عددی</t>
  </si>
  <si>
    <t xml:space="preserve"> شماره فاکتور 3941  آبلیمو1.5 مجید 6 تایی</t>
  </si>
  <si>
    <t xml:space="preserve"> شماره فاکتور 3941  خرما درجه يك‏‏</t>
  </si>
  <si>
    <t xml:space="preserve"> شماره فاکتور 3941  خیار شور حلب</t>
  </si>
  <si>
    <t xml:space="preserve"> شماره فاکتور 3941  سس خردل 2 کیلویی</t>
  </si>
  <si>
    <t xml:space="preserve"> شماره فاکتور 3941  سس دبه‏‏</t>
  </si>
  <si>
    <t xml:space="preserve"> شماره فاکتور 3941  ماست موسیر</t>
  </si>
  <si>
    <t xml:space="preserve"> شماره فاکتور 3941  مغز گردو فسنجانی</t>
  </si>
  <si>
    <t xml:space="preserve"> شماره فاکتور 3941  کره 100گرمی 3تایی</t>
  </si>
  <si>
    <t xml:space="preserve"> شماره فاکتور 4928  ترشی مخلوط</t>
  </si>
  <si>
    <t xml:space="preserve"> شماره فاکتور 4928  خیار شور حلب</t>
  </si>
  <si>
    <t xml:space="preserve"> شماره فاکتور 4928  ماست موسير‏‏</t>
  </si>
  <si>
    <t xml:space="preserve"> شماره فاکتور 4928  کشک</t>
  </si>
  <si>
    <t xml:space="preserve"> شماره فاکتور 14838  خودكار آبي‏‎</t>
  </si>
  <si>
    <t xml:space="preserve"> شماره فاکتور 4928  قند‏‏</t>
  </si>
  <si>
    <t>خرید آرد سوخاری</t>
  </si>
  <si>
    <t>خرید رول</t>
  </si>
  <si>
    <t xml:space="preserve"> برش پلاک</t>
  </si>
  <si>
    <t>بابت خرید خبر مرداد -گروه اول- ناهار ،شام ، خدمات رفاهی و ...</t>
  </si>
  <si>
    <t xml:space="preserve"> تحویل آشپزخانه  برنج طارم درجه يك‏‏</t>
  </si>
  <si>
    <t xml:space="preserve"> تحویل آشپزخانه  چاي ايراني‏‏</t>
  </si>
  <si>
    <t xml:space="preserve"> شماره فاکتور 01788  پنیر 30گرم کاله</t>
  </si>
  <si>
    <t xml:space="preserve"> شماره فاکتور 01788  خامه پاكتي‏‏</t>
  </si>
  <si>
    <t xml:space="preserve"> شماره فاکتور 01788  مرباي آلبالو‏‏</t>
  </si>
  <si>
    <t xml:space="preserve"> شماره فاکتور 01788  مربای هویج شانا</t>
  </si>
  <si>
    <t xml:space="preserve"> شماره فاکتور 01788  کره15گرمی</t>
  </si>
  <si>
    <t xml:space="preserve"> شماره فاکتور 14010372  فولدر 150برگ دولا‏‎ N‎ دستمال حوله اي‏</t>
  </si>
  <si>
    <t xml:space="preserve"> شماره فاکتور 14845  پاكت نامه ساده</t>
  </si>
  <si>
    <t xml:space="preserve"> شماره فاکتور 14845  خودكار آبي‏‎</t>
  </si>
  <si>
    <t xml:space="preserve"> شماره فاکتور 20030018123  محلول ضد عفونی</t>
  </si>
  <si>
    <t xml:space="preserve"> شماره فاکتور 320  بادمجان‏‏</t>
  </si>
  <si>
    <t xml:space="preserve"> شماره فاکتور 320  بامیه</t>
  </si>
  <si>
    <t xml:space="preserve"> شماره فاکتور 320  پیاز</t>
  </si>
  <si>
    <t xml:space="preserve"> شماره فاکتور 320  جعفری</t>
  </si>
  <si>
    <t xml:space="preserve"> شماره فاکتور 320  خربزه</t>
  </si>
  <si>
    <t xml:space="preserve"> شماره فاکتور 320  خیار</t>
  </si>
  <si>
    <t xml:space="preserve"> شماره فاکتور 320  زنجبيل‏‏</t>
  </si>
  <si>
    <t xml:space="preserve"> شماره فاکتور 320  سیب زمینی</t>
  </si>
  <si>
    <t xml:space="preserve"> شماره فاکتور 320  سیر ترشی</t>
  </si>
  <si>
    <t xml:space="preserve"> شماره فاکتور 320  فلفل دلمه ای</t>
  </si>
  <si>
    <t xml:space="preserve"> شماره فاکتور 320  گوجه‏‏ فرنگی</t>
  </si>
  <si>
    <t xml:space="preserve"> شماره فاکتور 320  لیمو ترش</t>
  </si>
  <si>
    <t xml:space="preserve"> شماره فاکتور 320  هندوانه‏‏</t>
  </si>
  <si>
    <t xml:space="preserve"> شماره فاکتور 320  هویچ</t>
  </si>
  <si>
    <t xml:space="preserve"> شماره فاکتور 320  کرفس</t>
  </si>
  <si>
    <t xml:space="preserve"> شماره فاکتور 321  پیاز</t>
  </si>
  <si>
    <t xml:space="preserve"> شماره فاکتور 321  خربزه</t>
  </si>
  <si>
    <t xml:space="preserve"> شماره فاکتور 321  خیار</t>
  </si>
  <si>
    <t xml:space="preserve"> شماره فاکتور 321  سیب زمینی</t>
  </si>
  <si>
    <t xml:space="preserve"> شماره فاکتور 321  فلفل دلمه ای</t>
  </si>
  <si>
    <t xml:space="preserve"> شماره فاکتور 321  گوجه‏‏ فرنگی</t>
  </si>
  <si>
    <t xml:space="preserve"> شماره فاکتور 321  لیمو</t>
  </si>
  <si>
    <t xml:space="preserve"> شماره فاکتور 321  هندوانه‏‏</t>
  </si>
  <si>
    <t xml:space="preserve"> شماره فاکتور 324  بادمجان‏‏</t>
  </si>
  <si>
    <t xml:space="preserve"> شماره فاکتور 324  پیاز</t>
  </si>
  <si>
    <t xml:space="preserve"> شماره فاکتور 324  خیار</t>
  </si>
  <si>
    <t xml:space="preserve"> شماره فاکتور 324  قارچ‏‏</t>
  </si>
  <si>
    <t xml:space="preserve"> شماره فاکتور 324  لیمو ترش</t>
  </si>
  <si>
    <t xml:space="preserve"> شماره فاکتور 324  هندوانه‏‏</t>
  </si>
  <si>
    <t xml:space="preserve"> شماره فاکتور 3705  عدس‏‏</t>
  </si>
  <si>
    <t xml:space="preserve"> شماره فاکتور 3705  ماست موسير‏‏</t>
  </si>
  <si>
    <t xml:space="preserve"> شماره فاکتور 3742   چای شکسته هلی سیلان 400 گرمی </t>
  </si>
  <si>
    <t xml:space="preserve"> شماره فاکتور 3946  زیتون دبه ای</t>
  </si>
  <si>
    <t xml:space="preserve"> شماره فاکتور 3946  لپه‏‏</t>
  </si>
  <si>
    <t xml:space="preserve"> شماره فاکتور 3946  ماست موسير‏‏</t>
  </si>
  <si>
    <t xml:space="preserve"> شماره فاکتور 3955  آبلیمو 1.5 لیتری 6 عددی</t>
  </si>
  <si>
    <t xml:space="preserve"> شماره فاکتور 3955  آلو خورشتی</t>
  </si>
  <si>
    <t xml:space="preserve"> شماره فاکتور 3955  اسکاج</t>
  </si>
  <si>
    <t xml:space="preserve"> شماره فاکتور 3955  چیپس خلال</t>
  </si>
  <si>
    <t xml:space="preserve"> شماره فاکتور 3955  خیار شور حلب</t>
  </si>
  <si>
    <t xml:space="preserve"> شماره فاکتور 3955  دلستر‏‏</t>
  </si>
  <si>
    <t xml:space="preserve"> شماره فاکتور 3955  رب انار فله ای</t>
  </si>
  <si>
    <t xml:space="preserve"> شماره فاکتور 3955  زرشك پفكي‏‏</t>
  </si>
  <si>
    <t xml:space="preserve"> شماره فاکتور 3955  سس تکنفره کجاب</t>
  </si>
  <si>
    <t xml:space="preserve"> شماره فاکتور 3955  سس خردل‏‏</t>
  </si>
  <si>
    <t xml:space="preserve"> شماره فاکتور 3955  سس فرانسوي‏‏</t>
  </si>
  <si>
    <t xml:space="preserve"> شماره فاکتور 3955  ماست موسير‏‏</t>
  </si>
  <si>
    <t xml:space="preserve"> شماره فاکتور 3955  کره 100گرمی 3تایی</t>
  </si>
  <si>
    <t xml:space="preserve"> شماره فاکتور 4618  107- درب پارس(500عددی)</t>
  </si>
  <si>
    <t xml:space="preserve"> شماره فاکتور 4618  پک vip کارتونی 800عددی</t>
  </si>
  <si>
    <t xml:space="preserve"> شماره فاکتور 4618  درب هیرو500 عددی</t>
  </si>
  <si>
    <t xml:space="preserve"> شماره فاکتور 4618  ظرف 1000 عددی پارسه</t>
  </si>
  <si>
    <t xml:space="preserve"> شماره فاکتور 4618  ظرف 114 هیرو (سین) (1000 عددی)</t>
  </si>
  <si>
    <t xml:space="preserve"> شماره فاکتور 4618  لیوان کاغذی کارتونی</t>
  </si>
  <si>
    <t xml:space="preserve"> شماره فاکتور 4654  چنگال وی آی پی</t>
  </si>
  <si>
    <t xml:space="preserve"> شماره فاکتور 4654  سفره یکبار مصرف  50 متری</t>
  </si>
  <si>
    <t xml:space="preserve"> شماره فاکتور 4654  قاشق وی آی پی</t>
  </si>
  <si>
    <t xml:space="preserve"> شماره فاکتور 4654  کارد VIP</t>
  </si>
  <si>
    <t xml:space="preserve"> شماره فاکتور 4654  کیسه زباله 55*70</t>
  </si>
  <si>
    <t xml:space="preserve"> شماره فاکتور 4654  کیسه زباله90*120</t>
  </si>
  <si>
    <t xml:space="preserve"> شماره فاکتور 4660  دستکش لاتکس</t>
  </si>
  <si>
    <t xml:space="preserve"> شماره فاکتور 4660  سماق لادن‏‏</t>
  </si>
  <si>
    <t xml:space="preserve"> شماره فاکتور 4660  نی کاوردار</t>
  </si>
  <si>
    <t xml:space="preserve"> شماره فاکتور 4660  کاسه</t>
  </si>
  <si>
    <t xml:space="preserve"> شماره فاکتور 4660  کاسه آبگوشتی</t>
  </si>
  <si>
    <t xml:space="preserve"> شماره فاکتور 4660  کاسه خورشتی درب دار</t>
  </si>
  <si>
    <t xml:space="preserve"> شماره فاکتور 4660  کاسه500 عدسی</t>
  </si>
  <si>
    <t xml:space="preserve"> شماره فاکتور 4700  پیش خوری</t>
  </si>
  <si>
    <t xml:space="preserve"> شماره فاکتور 4700  لیوان کاغذی کارتونی</t>
  </si>
  <si>
    <t>هزینه ناهار  مرداد</t>
  </si>
  <si>
    <t>هزینه شام  مرداد</t>
  </si>
  <si>
    <t>هزینه خدمات رفاهی پشتیبانی  مرداد</t>
  </si>
  <si>
    <t>1400/06/02</t>
  </si>
  <si>
    <t>بابت خرید خبر مرداد ماه -محمد مهدی دورانی (1400/04/16 تا 1400/05/15)-هزینه ناهار و ...</t>
  </si>
  <si>
    <t xml:space="preserve">بابت خدمات رفاهی پشتیبانی </t>
  </si>
  <si>
    <t>1400/06/04</t>
  </si>
  <si>
    <t xml:space="preserve"> بابت هزینه جابجایی</t>
  </si>
  <si>
    <t>دارچین</t>
  </si>
  <si>
    <t>خلال</t>
  </si>
  <si>
    <t>فندک</t>
  </si>
  <si>
    <t xml:space="preserve">نایلون </t>
  </si>
  <si>
    <t>1400/06/07</t>
  </si>
  <si>
    <t>کشک</t>
  </si>
  <si>
    <t>ریحان</t>
  </si>
  <si>
    <t>تمبرهندی</t>
  </si>
  <si>
    <t>الکل صنعتی</t>
  </si>
  <si>
    <t xml:space="preserve">وارمر </t>
  </si>
  <si>
    <t>67009</t>
  </si>
  <si>
    <t>1400/06/11</t>
  </si>
  <si>
    <t xml:space="preserve"> عودت مبلغ بازرگانی</t>
  </si>
  <si>
    <t xml:space="preserve">رول </t>
  </si>
  <si>
    <t>1400/06/16</t>
  </si>
  <si>
    <t>بابت خرید خبر مرداد ماه -محمد جواد نعیمی (1400/04/15 تا 1400/05/15)-ناهارو ...</t>
  </si>
  <si>
    <t>خیار</t>
  </si>
  <si>
    <t>کارد و چنگال</t>
  </si>
  <si>
    <t>پیاز</t>
  </si>
  <si>
    <t>خرید دستکش</t>
  </si>
  <si>
    <t>ماست</t>
  </si>
  <si>
    <t>پیاز و سیب زمینی</t>
  </si>
  <si>
    <t>موز</t>
  </si>
  <si>
    <t>برس</t>
  </si>
  <si>
    <t>دستکش</t>
  </si>
  <si>
    <t>الکل</t>
  </si>
  <si>
    <t>خامه</t>
  </si>
  <si>
    <t>نمونه برنج</t>
  </si>
  <si>
    <t>1400/06/31</t>
  </si>
  <si>
    <t xml:space="preserve">   پرتقال</t>
  </si>
  <si>
    <t xml:space="preserve">   پیاز</t>
  </si>
  <si>
    <t xml:space="preserve">   ران شتر مرغ بی خس</t>
  </si>
  <si>
    <t xml:space="preserve">   ران گوسفندي بره‏‏</t>
  </si>
  <si>
    <t xml:space="preserve">   ران مرغ بدون کتف</t>
  </si>
  <si>
    <t xml:space="preserve">   زنجبیل</t>
  </si>
  <si>
    <t xml:space="preserve">   سردست گوساله‏‏</t>
  </si>
  <si>
    <t xml:space="preserve">   سیب درختی</t>
  </si>
  <si>
    <t xml:space="preserve">   سیب زمینی</t>
  </si>
  <si>
    <t xml:space="preserve">   سینه بدون کتف</t>
  </si>
  <si>
    <t xml:space="preserve">   قارچ‏‏</t>
  </si>
  <si>
    <t xml:space="preserve">   قلوه گاه گوسفندی</t>
  </si>
  <si>
    <t xml:space="preserve">   گوجه‏‏ فرنگی</t>
  </si>
  <si>
    <t xml:space="preserve">   ماهی قزل آلا</t>
  </si>
  <si>
    <t xml:space="preserve">   مرغ اکبر جوجه</t>
  </si>
  <si>
    <t xml:space="preserve">   مغز ران بوقلمون‏‏</t>
  </si>
  <si>
    <t xml:space="preserve">   هندوانه‏‏</t>
  </si>
  <si>
    <t xml:space="preserve">   کرفس</t>
  </si>
  <si>
    <t xml:space="preserve"> شماره فاکتور 01762  آرد سوخاری</t>
  </si>
  <si>
    <t xml:space="preserve"> شماره فاکتور 01762  ادویه جوجه کباب</t>
  </si>
  <si>
    <t xml:space="preserve"> شماره فاکتور 01762  پودر سیر</t>
  </si>
  <si>
    <t xml:space="preserve"> شماره فاکتور 01762  پودر فلفل سیاه</t>
  </si>
  <si>
    <t xml:space="preserve"> شماره فاکتور 01762  جوش شیرین</t>
  </si>
  <si>
    <t xml:space="preserve"> شماره فاکتور 1716  تخم مرغ کارتونی</t>
  </si>
  <si>
    <t xml:space="preserve"> شماره فاکتور 1716  ران شتر مرغ بی خس</t>
  </si>
  <si>
    <t xml:space="preserve"> شماره فاکتور 1716  ران گوسفندي بره‏‏</t>
  </si>
  <si>
    <t xml:space="preserve"> شماره فاکتور 1716  ران مرغ بدون کتف</t>
  </si>
  <si>
    <t xml:space="preserve"> شماره فاکتور 1716  سینه بدون کتف</t>
  </si>
  <si>
    <t xml:space="preserve"> شماره فاکتور 1716  قلوه گاه گوسفندی</t>
  </si>
  <si>
    <t xml:space="preserve"> شماره فاکتور 1716  مرغ اکبر جوجه</t>
  </si>
  <si>
    <t xml:space="preserve"> شماره فاکتور 1716  مغز ران بوقلمون‏‏</t>
  </si>
  <si>
    <t xml:space="preserve"> شماره فاکتور 1718  تخم مرغ کارتونی</t>
  </si>
  <si>
    <t xml:space="preserve"> شماره فاکتور 1718  ران شتر مرغ بی خس</t>
  </si>
  <si>
    <t xml:space="preserve"> شماره فاکتور 1718  ران گوسفندي بره‏‏</t>
  </si>
  <si>
    <t xml:space="preserve"> شماره فاکتور 1718  قلوه گاه گوسفندی</t>
  </si>
  <si>
    <t xml:space="preserve"> شماره فاکتور 1719  ران مرغ بدون کتف</t>
  </si>
  <si>
    <t xml:space="preserve"> شماره فاکتور 1719  سینه بدون کتف</t>
  </si>
  <si>
    <t xml:space="preserve"> شماره فاکتور 1719  سینه مرغ بدون گردن و بال</t>
  </si>
  <si>
    <t xml:space="preserve"> شماره فاکتور 1719  ماهی قزل آلا</t>
  </si>
  <si>
    <t xml:space="preserve"> شماره فاکتور 1719  مغز ران بوقلمون‏‏</t>
  </si>
  <si>
    <t xml:space="preserve"> شماره فاکتور 20022056590  روغن مایع</t>
  </si>
  <si>
    <t xml:space="preserve"> شماره فاکتور 20022056591  لپه 700گرمی</t>
  </si>
  <si>
    <t xml:space="preserve"> شماره فاکتور 20022056591  لوبیا قرمز 700 گرمی</t>
  </si>
  <si>
    <t xml:space="preserve"> شماره فاکتور 20022056591  کنسرو رب گوجه فرنگی 800 گرمی فامیلا</t>
  </si>
  <si>
    <t xml:space="preserve"> شماره فاکتور 323  بادمجان‏‏</t>
  </si>
  <si>
    <t xml:space="preserve"> شماره فاکتور 323  پیاز</t>
  </si>
  <si>
    <t xml:space="preserve"> شماره فاکتور 323  سیب زمینی</t>
  </si>
  <si>
    <t xml:space="preserve"> شماره فاکتور 323  فلفل دلمه ای</t>
  </si>
  <si>
    <t xml:space="preserve"> شماره فاکتور 323  گوجه‏‏ فرنگی</t>
  </si>
  <si>
    <t xml:space="preserve"> شماره فاکتور 323  لیمو ترش</t>
  </si>
  <si>
    <t xml:space="preserve"> شماره فاکتور 323  هویچ</t>
  </si>
  <si>
    <t xml:space="preserve"> شماره فاکتور 323  کرفس</t>
  </si>
  <si>
    <t xml:space="preserve"> شماره فاکتور 325  بامیه</t>
  </si>
  <si>
    <t xml:space="preserve"> شماره فاکتور 325  پیاز</t>
  </si>
  <si>
    <t xml:space="preserve"> شماره فاکتور 325  خربزه</t>
  </si>
  <si>
    <t xml:space="preserve"> شماره فاکتور 325  خیار</t>
  </si>
  <si>
    <t xml:space="preserve"> شماره فاکتور 325  زنجبيل‏‏</t>
  </si>
  <si>
    <t xml:space="preserve"> شماره فاکتور 325  سیب زمینی</t>
  </si>
  <si>
    <t xml:space="preserve"> شماره فاکتور 325  فلفل دلمه ای</t>
  </si>
  <si>
    <t xml:space="preserve"> شماره فاکتور 325  گوجه‏‏ فرنگی</t>
  </si>
  <si>
    <t xml:space="preserve"> شماره فاکتور 325  لیمو ترش</t>
  </si>
  <si>
    <t xml:space="preserve"> شماره فاکتور 325  هندوانه‏‏</t>
  </si>
  <si>
    <t xml:space="preserve"> شماره فاکتور 325  کرفس</t>
  </si>
  <si>
    <t xml:space="preserve"> شماره فاکتور 331  پیاز</t>
  </si>
  <si>
    <t xml:space="preserve"> شماره فاکتور 331  خربزه</t>
  </si>
  <si>
    <t xml:space="preserve"> شماره فاکتور 331  خیار</t>
  </si>
  <si>
    <t xml:space="preserve"> شماره فاکتور 331  سیب زمینی</t>
  </si>
  <si>
    <t xml:space="preserve"> شماره فاکتور 331  فلفل دلمه ای</t>
  </si>
  <si>
    <t xml:space="preserve"> شماره فاکتور 331  گوجه‏‏ فرنگی</t>
  </si>
  <si>
    <t xml:space="preserve"> شماره فاکتور 331  لیمو ترش</t>
  </si>
  <si>
    <t xml:space="preserve"> شماره فاکتور 331  هندوانه‏‏</t>
  </si>
  <si>
    <t xml:space="preserve"> شماره فاکتور 332  بادمجان‏‏</t>
  </si>
  <si>
    <t xml:space="preserve"> شماره فاکتور 332  پیاز</t>
  </si>
  <si>
    <t xml:space="preserve"> شماره فاکتور 332  جعفری</t>
  </si>
  <si>
    <t xml:space="preserve"> شماره فاکتور 332  خربزه</t>
  </si>
  <si>
    <t xml:space="preserve"> شماره فاکتور 332  خیار</t>
  </si>
  <si>
    <t xml:space="preserve"> شماره فاکتور 332  سیب زمینی</t>
  </si>
  <si>
    <t xml:space="preserve"> شماره فاکتور 332  سیر</t>
  </si>
  <si>
    <t xml:space="preserve"> شماره فاکتور 332  فلفل دلمه ای</t>
  </si>
  <si>
    <t xml:space="preserve"> شماره فاکتور 332  گوجه‏‏ فرنگی</t>
  </si>
  <si>
    <t xml:space="preserve"> شماره فاکتور 332  لیمو ترش</t>
  </si>
  <si>
    <t xml:space="preserve"> شماره فاکتور 332  هندوانه‏‏</t>
  </si>
  <si>
    <t xml:space="preserve"> شماره فاکتور 332  هویچ</t>
  </si>
  <si>
    <t xml:space="preserve"> شماره فاکتور 335  بادمجان‏‏</t>
  </si>
  <si>
    <t xml:space="preserve"> شماره فاکتور 335  پیاز</t>
  </si>
  <si>
    <t xml:space="preserve"> شماره فاکتور 335  خیار</t>
  </si>
  <si>
    <t xml:space="preserve"> شماره فاکتور 335  سیب زمینی</t>
  </si>
  <si>
    <t xml:space="preserve"> شماره فاکتور 335  فلفل دلمه ای</t>
  </si>
  <si>
    <t xml:space="preserve"> شماره فاکتور 335  گوجه‏‏ فرنگی</t>
  </si>
  <si>
    <t xml:space="preserve"> شماره فاکتور 335  لیمو ترش</t>
  </si>
  <si>
    <t xml:space="preserve"> شماره فاکتور 335  هویچ</t>
  </si>
  <si>
    <t xml:space="preserve"> شماره فاکتور 335  کرفس</t>
  </si>
  <si>
    <t xml:space="preserve"> شماره فاکتور 3354  تخم مرغ کارتونی</t>
  </si>
  <si>
    <t xml:space="preserve"> شماره فاکتور 3354  ران شتر مرغ بی خس</t>
  </si>
  <si>
    <t xml:space="preserve"> شماره فاکتور 3354  ران گوسفندي بره‏‏</t>
  </si>
  <si>
    <t xml:space="preserve"> شماره فاکتور 3354  ران مرغ بدون کتف</t>
  </si>
  <si>
    <t xml:space="preserve"> شماره فاکتور 3354  سردست گوساله‏‏</t>
  </si>
  <si>
    <t xml:space="preserve"> شماره فاکتور 3354  سینه بدون کتف</t>
  </si>
  <si>
    <t xml:space="preserve"> شماره فاکتور 3354  قلوه گاه گوسفندی</t>
  </si>
  <si>
    <t xml:space="preserve"> شماره فاکتور 3354  مرغ اکبر جوجه</t>
  </si>
  <si>
    <t xml:space="preserve"> شماره فاکتور 3354  مغز ران بوقلمون‏‏</t>
  </si>
  <si>
    <t xml:space="preserve"> شماره فاکتور 3358  تخم مرغ کارتونی</t>
  </si>
  <si>
    <t xml:space="preserve"> شماره فاکتور 3358  ران شتر مرغ بی خس</t>
  </si>
  <si>
    <t xml:space="preserve"> شماره فاکتور 3358  ران گوسفندي بره‏‏</t>
  </si>
  <si>
    <t xml:space="preserve"> شماره فاکتور 3358  ران مرغ بدون کتف</t>
  </si>
  <si>
    <t xml:space="preserve"> شماره فاکتور 3358  سردست گوساله‏‏</t>
  </si>
  <si>
    <t xml:space="preserve"> شماره فاکتور 3358  سینه بدون کتف</t>
  </si>
  <si>
    <t xml:space="preserve"> شماره فاکتور 3358  قلوه گاه گوسفندی</t>
  </si>
  <si>
    <t xml:space="preserve"> شماره فاکتور 3358  ماهی قزل آلا</t>
  </si>
  <si>
    <t xml:space="preserve"> شماره فاکتور 3358  مغز ران بوقلمون‏‏</t>
  </si>
  <si>
    <t xml:space="preserve"> شماره فاکتور 3716  خرما درجه يك‏‏</t>
  </si>
  <si>
    <t xml:space="preserve"> شماره فاکتور 3716  خیار شور حلب</t>
  </si>
  <si>
    <t xml:space="preserve"> شماره فاکتور 3716  رب انار</t>
  </si>
  <si>
    <t xml:space="preserve"> شماره فاکتور 3716  سس 8 کیلویی مایونز بیژن 1 تایی</t>
  </si>
  <si>
    <t xml:space="preserve"> شماره فاکتور 3716  سس دبه‏‏</t>
  </si>
  <si>
    <t xml:space="preserve"> شماره فاکتور 3716  ماست موسير‏‏</t>
  </si>
  <si>
    <t xml:space="preserve"> شماره فاکتور 3716  مغز گردو فسنجانی</t>
  </si>
  <si>
    <t xml:space="preserve"> شماره فاکتور 3716  کره 100گرمی 3تایی</t>
  </si>
  <si>
    <t xml:space="preserve"> شماره فاکتور 3725  شکر</t>
  </si>
  <si>
    <t xml:space="preserve"> شماره فاکتور 3725  قند‏‏</t>
  </si>
  <si>
    <t xml:space="preserve"> شماره فاکتور 3731  آبلیمو 1.5 لیتری 6 عددی</t>
  </si>
  <si>
    <t xml:space="preserve"> شماره فاکتور 3731  چیپس خلال</t>
  </si>
  <si>
    <t xml:space="preserve"> شماره فاکتور 3731  خیار شور حلب</t>
  </si>
  <si>
    <t xml:space="preserve"> شماره فاکتور 3731  رب انار فله ای</t>
  </si>
  <si>
    <t xml:space="preserve"> شماره فاکتور 3731  سس خردل‏‏</t>
  </si>
  <si>
    <t xml:space="preserve"> شماره فاکتور 3731  عدس‏‏</t>
  </si>
  <si>
    <t xml:space="preserve"> شماره فاکتور 3731  نوشابه لیموناد 1 لیتری</t>
  </si>
  <si>
    <t xml:space="preserve"> شماره فاکتور 3731  کره 100گرمی 3تایی</t>
  </si>
  <si>
    <t xml:space="preserve"> شماره فاکتور 3733  سس تکنفره کجاب</t>
  </si>
  <si>
    <t xml:space="preserve"> شماره فاکتور 3733  سس فرانسوي‏‏</t>
  </si>
  <si>
    <t xml:space="preserve"> شماره فاکتور 3743  پودردستي‏‏</t>
  </si>
  <si>
    <t xml:space="preserve"> شماره فاکتور 3743  روغن زیتون</t>
  </si>
  <si>
    <t xml:space="preserve"> شماره فاکتور 3743  کشمش</t>
  </si>
  <si>
    <t xml:space="preserve"> شماره فاکتور 4563  ادویه آچار گوشت</t>
  </si>
  <si>
    <t xml:space="preserve"> شماره فاکتور 4563  ادویه آشپزخانه</t>
  </si>
  <si>
    <t xml:space="preserve"> شماره فاکتور 4563  ادویه آویشن</t>
  </si>
  <si>
    <t xml:space="preserve"> شماره فاکتور 4563  ادویه جوجه کباب</t>
  </si>
  <si>
    <t xml:space="preserve"> شماره فاکتور 4563  ادویه ماهی</t>
  </si>
  <si>
    <t xml:space="preserve"> شماره فاکتور 4563  ادویه مرغ</t>
  </si>
  <si>
    <t xml:space="preserve"> شماره فاکتور 4563  پودر پیاز</t>
  </si>
  <si>
    <t xml:space="preserve"> شماره فاکتور 4563  پودر گوجه فرنگی</t>
  </si>
  <si>
    <t xml:space="preserve"> شماره فاکتور 4563  پودر کره</t>
  </si>
  <si>
    <t xml:space="preserve"> شماره فاکتور 4563  چاشنی پنیری سیب زمینی</t>
  </si>
  <si>
    <t xml:space="preserve"> شماره فاکتور 4563  چاشنی تنوری سیب زمینی</t>
  </si>
  <si>
    <t xml:space="preserve"> شماره فاکتور 4563  زردچوبه‏‏</t>
  </si>
  <si>
    <t xml:space="preserve"> شماره فاکتور 4563  فلفل تند</t>
  </si>
  <si>
    <t xml:space="preserve"> شماره فاکتور 4652  ظرف خورشت خوري يكبار مصرف‏‏</t>
  </si>
  <si>
    <t xml:space="preserve"> شماره فاکتور 4655  نایلکس55*65</t>
  </si>
  <si>
    <t xml:space="preserve"> شماره فاکتور 4655  کاسه</t>
  </si>
  <si>
    <t xml:space="preserve"> شماره فاکتور 90469  انبه ليتري‏‏</t>
  </si>
  <si>
    <t xml:space="preserve"> شماره فاکتور 90469  بستنی سنتی لیتری</t>
  </si>
  <si>
    <t xml:space="preserve"> شماره فاکتور 90469  بستنی شکلات تکه ای لیتری</t>
  </si>
  <si>
    <t xml:space="preserve"> شماره فاکتور 90469  بستنی وانیل گردو لیتری</t>
  </si>
  <si>
    <t xml:space="preserve"> شماره فاکتور 90469  شاتوت ليتري‏‏</t>
  </si>
  <si>
    <t xml:space="preserve"> شماره فاکتور 14881  ‏‎cd‎ ماژيك‏</t>
  </si>
  <si>
    <t xml:space="preserve"> شماره فاکتور 14881  سفيد‏‎ A4‎ كاغذ</t>
  </si>
  <si>
    <t>گزارش عملکرد 6 ماهه سال 1400</t>
  </si>
  <si>
    <t>نوسازی و توسعه فناوری اطلاعات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</si>
</sst>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_-* #,##0_-;_-* #,##0\-;_-* &quot;-&quot;??_-;_-@"/>
    <numFmt numFmtId="166" formatCode="_-* #,##0_-;_-* #,##0\-;_-* &quot;-&quot;??_-;_-@_-"/>
    <numFmt numFmtId="167" formatCode="#,##0.0####;#,##0.0####\-;0"/>
  </numFmts>
  <fonts count="61">
    <font>
      <sz val="12"/>
      <color rgb="FF000000"/>
      <name val="Nazanin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2"/>
      <name val="Nazanin"/>
    </font>
    <font>
      <b/>
      <sz val="14"/>
      <name val="B Titr"/>
      <charset val="178"/>
    </font>
    <font>
      <b/>
      <sz val="18"/>
      <name val="B Titr"/>
      <charset val="178"/>
    </font>
    <font>
      <b/>
      <sz val="14"/>
      <name val="B Nazanin"/>
      <charset val="178"/>
    </font>
    <font>
      <b/>
      <sz val="16"/>
      <name val="B Nazanin"/>
      <charset val="178"/>
    </font>
    <font>
      <sz val="18"/>
      <color rgb="FF000000"/>
      <name val="B Titr"/>
      <charset val="178"/>
    </font>
    <font>
      <b/>
      <sz val="11"/>
      <name val="B Titr"/>
      <charset val="178"/>
    </font>
    <font>
      <sz val="12"/>
      <name val="B Titr"/>
      <charset val="178"/>
    </font>
    <font>
      <b/>
      <sz val="12"/>
      <name val="B Titr"/>
      <charset val="178"/>
    </font>
    <font>
      <sz val="10"/>
      <name val="B Titr"/>
      <charset val="178"/>
    </font>
    <font>
      <sz val="8"/>
      <name val="B Titr"/>
      <charset val="178"/>
    </font>
    <font>
      <sz val="12"/>
      <name val="B Zar"/>
      <charset val="178"/>
    </font>
    <font>
      <sz val="12"/>
      <name val="B Mitra"/>
      <charset val="178"/>
    </font>
    <font>
      <b/>
      <sz val="16"/>
      <name val="B Mitra"/>
      <charset val="178"/>
    </font>
    <font>
      <b/>
      <sz val="14"/>
      <name val="B Mitra"/>
      <charset val="178"/>
    </font>
    <font>
      <b/>
      <sz val="12"/>
      <name val="B Mitra"/>
      <charset val="178"/>
    </font>
    <font>
      <sz val="12"/>
      <color rgb="FF000000"/>
      <name val="B Mitra"/>
      <charset val="178"/>
    </font>
    <font>
      <b/>
      <sz val="16"/>
      <color rgb="FF000000"/>
      <name val="B Mitra"/>
      <charset val="178"/>
    </font>
    <font>
      <b/>
      <sz val="18"/>
      <name val="B Mitra"/>
      <charset val="178"/>
    </font>
    <font>
      <b/>
      <sz val="18"/>
      <name val="B Nazanin"/>
      <charset val="178"/>
    </font>
    <font>
      <b/>
      <sz val="18"/>
      <color rgb="FF000000"/>
      <name val="B Mitra"/>
      <charset val="178"/>
    </font>
    <font>
      <b/>
      <sz val="20"/>
      <color rgb="FF000000"/>
      <name val="B Mitra"/>
      <charset val="178"/>
    </font>
    <font>
      <b/>
      <sz val="20"/>
      <name val="B Mitra"/>
      <charset val="178"/>
    </font>
    <font>
      <b/>
      <sz val="20"/>
      <name val="B Nazanin"/>
      <charset val="178"/>
    </font>
    <font>
      <b/>
      <sz val="24"/>
      <color rgb="FF000000"/>
      <name val="B Mitra"/>
      <charset val="178"/>
    </font>
    <font>
      <sz val="12"/>
      <color rgb="FF000000"/>
      <name val="Nazanin"/>
    </font>
    <font>
      <b/>
      <sz val="48"/>
      <name val="B Zar"/>
      <charset val="178"/>
    </font>
    <font>
      <sz val="20"/>
      <color theme="1"/>
      <name val="B Mitra"/>
      <charset val="178"/>
    </font>
    <font>
      <b/>
      <sz val="24"/>
      <color theme="1"/>
      <name val="B Mitra"/>
      <charset val="178"/>
    </font>
    <font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9"/>
      <color indexed="8"/>
      <name val="Tahoma"/>
    </font>
    <font>
      <sz val="12"/>
      <color rgb="FFFF0000"/>
      <name val="Nazanin"/>
    </font>
    <font>
      <sz val="9"/>
      <color indexed="8"/>
      <name val="Tahoma"/>
      <family val="2"/>
    </font>
    <font>
      <sz val="16"/>
      <color rgb="FF000000"/>
      <name val="B Nazanin"/>
      <charset val="178"/>
    </font>
    <font>
      <sz val="14"/>
      <color rgb="FF000000"/>
      <name val="B Nazanin"/>
      <charset val="178"/>
    </font>
    <font>
      <sz val="16"/>
      <color rgb="FF000000"/>
      <name val="Nazanin"/>
      <charset val="178"/>
    </font>
    <font>
      <sz val="12"/>
      <color rgb="FF000000"/>
      <name val="Nazanin"/>
      <charset val="178"/>
    </font>
  </fonts>
  <fills count="61">
    <fill>
      <patternFill patternType="none"/>
    </fill>
    <fill>
      <patternFill patternType="gray125"/>
    </fill>
    <fill>
      <patternFill patternType="solid">
        <fgColor theme="9" tint="0.79998168889431442"/>
        <bgColor rgb="FFC2D69B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rgb="FFFBD4B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rgb="FFFBD4B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rgb="FFFBD4B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BD4B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FBD4B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B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5B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rgb="FFFBD4B4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6">
    <xf numFmtId="0" fontId="0" fillId="0" borderId="0"/>
    <xf numFmtId="0" fontId="8" fillId="0" borderId="1"/>
    <xf numFmtId="0" fontId="34" fillId="0" borderId="1"/>
    <xf numFmtId="0" fontId="7" fillId="0" borderId="1"/>
    <xf numFmtId="9" fontId="34" fillId="0" borderId="1" applyFont="0" applyFill="0" applyBorder="0" applyAlignment="0" applyProtection="0"/>
    <xf numFmtId="0" fontId="39" fillId="0" borderId="61" applyNumberFormat="0" applyFill="0" applyAlignment="0" applyProtection="0"/>
    <xf numFmtId="0" fontId="40" fillId="0" borderId="62" applyNumberFormat="0" applyFill="0" applyAlignment="0" applyProtection="0"/>
    <xf numFmtId="0" fontId="41" fillId="0" borderId="63" applyNumberFormat="0" applyFill="0" applyAlignment="0" applyProtection="0"/>
    <xf numFmtId="0" fontId="45" fillId="21" borderId="64" applyNumberFormat="0" applyAlignment="0" applyProtection="0"/>
    <xf numFmtId="0" fontId="46" fillId="22" borderId="65" applyNumberFormat="0" applyAlignment="0" applyProtection="0"/>
    <xf numFmtId="0" fontId="47" fillId="22" borderId="64" applyNumberFormat="0" applyAlignment="0" applyProtection="0"/>
    <xf numFmtId="0" fontId="48" fillId="0" borderId="66" applyNumberFormat="0" applyFill="0" applyAlignment="0" applyProtection="0"/>
    <xf numFmtId="0" fontId="49" fillId="23" borderId="67" applyNumberFormat="0" applyAlignment="0" applyProtection="0"/>
    <xf numFmtId="0" fontId="52" fillId="0" borderId="69" applyNumberFormat="0" applyFill="0" applyAlignment="0" applyProtection="0"/>
    <xf numFmtId="164" fontId="6" fillId="0" borderId="1" applyFont="0" applyFill="0" applyBorder="0" applyAlignment="0" applyProtection="0"/>
    <xf numFmtId="0" fontId="54" fillId="0" borderId="1"/>
    <xf numFmtId="0" fontId="38" fillId="0" borderId="1" applyNumberFormat="0" applyFill="0" applyBorder="0" applyAlignment="0" applyProtection="0"/>
    <xf numFmtId="0" fontId="41" fillId="0" borderId="1" applyNumberFormat="0" applyFill="0" applyBorder="0" applyAlignment="0" applyProtection="0"/>
    <xf numFmtId="0" fontId="42" fillId="18" borderId="1" applyNumberFormat="0" applyBorder="0" applyAlignment="0" applyProtection="0"/>
    <xf numFmtId="0" fontId="43" fillId="19" borderId="1" applyNumberFormat="0" applyBorder="0" applyAlignment="0" applyProtection="0"/>
    <xf numFmtId="0" fontId="44" fillId="20" borderId="1" applyNumberFormat="0" applyBorder="0" applyAlignment="0" applyProtection="0"/>
    <xf numFmtId="0" fontId="50" fillId="0" borderId="1" applyNumberFormat="0" applyFill="0" applyBorder="0" applyAlignment="0" applyProtection="0"/>
    <xf numFmtId="0" fontId="6" fillId="24" borderId="68" applyNumberFormat="0" applyFont="0" applyAlignment="0" applyProtection="0"/>
    <xf numFmtId="0" fontId="51" fillId="0" borderId="1" applyNumberFormat="0" applyFill="0" applyBorder="0" applyAlignment="0" applyProtection="0"/>
    <xf numFmtId="0" fontId="53" fillId="25" borderId="1" applyNumberFormat="0" applyBorder="0" applyAlignment="0" applyProtection="0"/>
    <xf numFmtId="0" fontId="6" fillId="26" borderId="1" applyNumberFormat="0" applyBorder="0" applyAlignment="0" applyProtection="0"/>
    <xf numFmtId="0" fontId="6" fillId="27" borderId="1" applyNumberFormat="0" applyBorder="0" applyAlignment="0" applyProtection="0"/>
    <xf numFmtId="0" fontId="53" fillId="28" borderId="1" applyNumberFormat="0" applyBorder="0" applyAlignment="0" applyProtection="0"/>
    <xf numFmtId="0" fontId="53" fillId="29" borderId="1" applyNumberFormat="0" applyBorder="0" applyAlignment="0" applyProtection="0"/>
    <xf numFmtId="0" fontId="6" fillId="30" borderId="1" applyNumberFormat="0" applyBorder="0" applyAlignment="0" applyProtection="0"/>
    <xf numFmtId="0" fontId="6" fillId="31" borderId="1" applyNumberFormat="0" applyBorder="0" applyAlignment="0" applyProtection="0"/>
    <xf numFmtId="0" fontId="53" fillId="32" borderId="1" applyNumberFormat="0" applyBorder="0" applyAlignment="0" applyProtection="0"/>
    <xf numFmtId="0" fontId="53" fillId="33" borderId="1" applyNumberFormat="0" applyBorder="0" applyAlignment="0" applyProtection="0"/>
    <xf numFmtId="0" fontId="6" fillId="34" borderId="1" applyNumberFormat="0" applyBorder="0" applyAlignment="0" applyProtection="0"/>
    <xf numFmtId="0" fontId="6" fillId="35" borderId="1" applyNumberFormat="0" applyBorder="0" applyAlignment="0" applyProtection="0"/>
    <xf numFmtId="0" fontId="53" fillId="36" borderId="1" applyNumberFormat="0" applyBorder="0" applyAlignment="0" applyProtection="0"/>
    <xf numFmtId="0" fontId="53" fillId="37" borderId="1" applyNumberFormat="0" applyBorder="0" applyAlignment="0" applyProtection="0"/>
    <xf numFmtId="0" fontId="6" fillId="38" borderId="1" applyNumberFormat="0" applyBorder="0" applyAlignment="0" applyProtection="0"/>
    <xf numFmtId="0" fontId="6" fillId="39" borderId="1" applyNumberFormat="0" applyBorder="0" applyAlignment="0" applyProtection="0"/>
    <xf numFmtId="0" fontId="53" fillId="40" borderId="1" applyNumberFormat="0" applyBorder="0" applyAlignment="0" applyProtection="0"/>
    <xf numFmtId="0" fontId="53" fillId="41" borderId="1" applyNumberFormat="0" applyBorder="0" applyAlignment="0" applyProtection="0"/>
    <xf numFmtId="0" fontId="6" fillId="42" borderId="1" applyNumberFormat="0" applyBorder="0" applyAlignment="0" applyProtection="0"/>
    <xf numFmtId="0" fontId="6" fillId="43" borderId="1" applyNumberFormat="0" applyBorder="0" applyAlignment="0" applyProtection="0"/>
    <xf numFmtId="0" fontId="53" fillId="44" borderId="1" applyNumberFormat="0" applyBorder="0" applyAlignment="0" applyProtection="0"/>
    <xf numFmtId="0" fontId="53" fillId="45" borderId="1" applyNumberFormat="0" applyBorder="0" applyAlignment="0" applyProtection="0"/>
    <xf numFmtId="0" fontId="6" fillId="46" borderId="1" applyNumberFormat="0" applyBorder="0" applyAlignment="0" applyProtection="0"/>
    <xf numFmtId="0" fontId="6" fillId="47" borderId="1" applyNumberFormat="0" applyBorder="0" applyAlignment="0" applyProtection="0"/>
    <xf numFmtId="0" fontId="53" fillId="48" borderId="1" applyNumberFormat="0" applyBorder="0" applyAlignment="0" applyProtection="0"/>
    <xf numFmtId="0" fontId="5" fillId="24" borderId="68" applyNumberFormat="0" applyFont="0" applyAlignment="0" applyProtection="0"/>
    <xf numFmtId="0" fontId="5" fillId="26" borderId="1" applyNumberFormat="0" applyBorder="0" applyAlignment="0" applyProtection="0"/>
    <xf numFmtId="0" fontId="5" fillId="27" borderId="1" applyNumberFormat="0" applyBorder="0" applyAlignment="0" applyProtection="0"/>
    <xf numFmtId="0" fontId="5" fillId="30" borderId="1" applyNumberFormat="0" applyBorder="0" applyAlignment="0" applyProtection="0"/>
    <xf numFmtId="0" fontId="5" fillId="31" borderId="1" applyNumberFormat="0" applyBorder="0" applyAlignment="0" applyProtection="0"/>
    <xf numFmtId="0" fontId="5" fillId="34" borderId="1" applyNumberFormat="0" applyBorder="0" applyAlignment="0" applyProtection="0"/>
    <xf numFmtId="0" fontId="5" fillId="35" borderId="1" applyNumberFormat="0" applyBorder="0" applyAlignment="0" applyProtection="0"/>
    <xf numFmtId="0" fontId="5" fillId="38" borderId="1" applyNumberFormat="0" applyBorder="0" applyAlignment="0" applyProtection="0"/>
    <xf numFmtId="0" fontId="5" fillId="39" borderId="1" applyNumberFormat="0" applyBorder="0" applyAlignment="0" applyProtection="0"/>
    <xf numFmtId="0" fontId="5" fillId="42" borderId="1" applyNumberFormat="0" applyBorder="0" applyAlignment="0" applyProtection="0"/>
    <xf numFmtId="0" fontId="5" fillId="43" borderId="1" applyNumberFormat="0" applyBorder="0" applyAlignment="0" applyProtection="0"/>
    <xf numFmtId="0" fontId="5" fillId="46" borderId="1" applyNumberFormat="0" applyBorder="0" applyAlignment="0" applyProtection="0"/>
    <xf numFmtId="0" fontId="5" fillId="47" borderId="1" applyNumberFormat="0" applyBorder="0" applyAlignment="0" applyProtection="0"/>
    <xf numFmtId="0" fontId="4" fillId="24" borderId="68" applyNumberFormat="0" applyFont="0" applyAlignment="0" applyProtection="0"/>
    <xf numFmtId="0" fontId="4" fillId="26" borderId="1" applyNumberFormat="0" applyBorder="0" applyAlignment="0" applyProtection="0"/>
    <xf numFmtId="0" fontId="4" fillId="27" borderId="1" applyNumberFormat="0" applyBorder="0" applyAlignment="0" applyProtection="0"/>
    <xf numFmtId="0" fontId="4" fillId="30" borderId="1" applyNumberFormat="0" applyBorder="0" applyAlignment="0" applyProtection="0"/>
    <xf numFmtId="0" fontId="4" fillId="31" borderId="1" applyNumberFormat="0" applyBorder="0" applyAlignment="0" applyProtection="0"/>
    <xf numFmtId="0" fontId="4" fillId="34" borderId="1" applyNumberFormat="0" applyBorder="0" applyAlignment="0" applyProtection="0"/>
    <xf numFmtId="0" fontId="4" fillId="35" borderId="1" applyNumberFormat="0" applyBorder="0" applyAlignment="0" applyProtection="0"/>
    <xf numFmtId="0" fontId="4" fillId="38" borderId="1" applyNumberFormat="0" applyBorder="0" applyAlignment="0" applyProtection="0"/>
    <xf numFmtId="0" fontId="4" fillId="39" borderId="1" applyNumberFormat="0" applyBorder="0" applyAlignment="0" applyProtection="0"/>
    <xf numFmtId="0" fontId="4" fillId="42" borderId="1" applyNumberFormat="0" applyBorder="0" applyAlignment="0" applyProtection="0"/>
    <xf numFmtId="0" fontId="4" fillId="43" borderId="1" applyNumberFormat="0" applyBorder="0" applyAlignment="0" applyProtection="0"/>
    <xf numFmtId="0" fontId="4" fillId="46" borderId="1" applyNumberFormat="0" applyBorder="0" applyAlignment="0" applyProtection="0"/>
    <xf numFmtId="0" fontId="4" fillId="47" borderId="1" applyNumberFormat="0" applyBorder="0" applyAlignment="0" applyProtection="0"/>
    <xf numFmtId="0" fontId="56" fillId="0" borderId="1"/>
    <xf numFmtId="0" fontId="3" fillId="24" borderId="68" applyNumberFormat="0" applyFont="0" applyAlignment="0" applyProtection="0"/>
    <xf numFmtId="164" fontId="3" fillId="0" borderId="1" applyFont="0" applyFill="0" applyBorder="0" applyAlignment="0" applyProtection="0"/>
    <xf numFmtId="0" fontId="3" fillId="26" borderId="1" applyNumberFormat="0" applyBorder="0" applyAlignment="0" applyProtection="0"/>
    <xf numFmtId="0" fontId="3" fillId="27" borderId="1" applyNumberFormat="0" applyBorder="0" applyAlignment="0" applyProtection="0"/>
    <xf numFmtId="0" fontId="3" fillId="30" borderId="1" applyNumberFormat="0" applyBorder="0" applyAlignment="0" applyProtection="0"/>
    <xf numFmtId="0" fontId="3" fillId="31" borderId="1" applyNumberFormat="0" applyBorder="0" applyAlignment="0" applyProtection="0"/>
    <xf numFmtId="0" fontId="3" fillId="34" borderId="1" applyNumberFormat="0" applyBorder="0" applyAlignment="0" applyProtection="0"/>
    <xf numFmtId="0" fontId="3" fillId="35" borderId="1" applyNumberFormat="0" applyBorder="0" applyAlignment="0" applyProtection="0"/>
    <xf numFmtId="0" fontId="3" fillId="38" borderId="1" applyNumberFormat="0" applyBorder="0" applyAlignment="0" applyProtection="0"/>
    <xf numFmtId="0" fontId="3" fillId="39" borderId="1" applyNumberFormat="0" applyBorder="0" applyAlignment="0" applyProtection="0"/>
    <xf numFmtId="0" fontId="3" fillId="42" borderId="1" applyNumberFormat="0" applyBorder="0" applyAlignment="0" applyProtection="0"/>
    <xf numFmtId="0" fontId="3" fillId="43" borderId="1" applyNumberFormat="0" applyBorder="0" applyAlignment="0" applyProtection="0"/>
    <xf numFmtId="0" fontId="3" fillId="46" borderId="1" applyNumberFormat="0" applyBorder="0" applyAlignment="0" applyProtection="0"/>
    <xf numFmtId="0" fontId="3" fillId="47" borderId="1" applyNumberFormat="0" applyBorder="0" applyAlignment="0" applyProtection="0"/>
    <xf numFmtId="0" fontId="2" fillId="24" borderId="68" applyNumberFormat="0" applyFont="0" applyAlignment="0" applyProtection="0"/>
    <xf numFmtId="0" fontId="2" fillId="26" borderId="1" applyNumberFormat="0" applyBorder="0" applyAlignment="0" applyProtection="0"/>
    <xf numFmtId="0" fontId="2" fillId="27" borderId="1" applyNumberFormat="0" applyBorder="0" applyAlignment="0" applyProtection="0"/>
    <xf numFmtId="0" fontId="2" fillId="30" borderId="1" applyNumberFormat="0" applyBorder="0" applyAlignment="0" applyProtection="0"/>
    <xf numFmtId="0" fontId="2" fillId="31" borderId="1" applyNumberFormat="0" applyBorder="0" applyAlignment="0" applyProtection="0"/>
    <xf numFmtId="0" fontId="2" fillId="34" borderId="1" applyNumberFormat="0" applyBorder="0" applyAlignment="0" applyProtection="0"/>
    <xf numFmtId="0" fontId="2" fillId="35" borderId="1" applyNumberFormat="0" applyBorder="0" applyAlignment="0" applyProtection="0"/>
    <xf numFmtId="0" fontId="2" fillId="38" borderId="1" applyNumberFormat="0" applyBorder="0" applyAlignment="0" applyProtection="0"/>
    <xf numFmtId="0" fontId="2" fillId="39" borderId="1" applyNumberFormat="0" applyBorder="0" applyAlignment="0" applyProtection="0"/>
    <xf numFmtId="0" fontId="2" fillId="42" borderId="1" applyNumberFormat="0" applyBorder="0" applyAlignment="0" applyProtection="0"/>
    <xf numFmtId="0" fontId="2" fillId="43" borderId="1" applyNumberFormat="0" applyBorder="0" applyAlignment="0" applyProtection="0"/>
    <xf numFmtId="0" fontId="2" fillId="46" borderId="1" applyNumberFormat="0" applyBorder="0" applyAlignment="0" applyProtection="0"/>
    <xf numFmtId="0" fontId="2" fillId="47" borderId="1" applyNumberFormat="0" applyBorder="0" applyAlignment="0" applyProtection="0"/>
    <xf numFmtId="164" fontId="1" fillId="0" borderId="1" applyFont="0" applyFill="0" applyBorder="0" applyAlignment="0" applyProtection="0"/>
    <xf numFmtId="0" fontId="1" fillId="24" borderId="68" applyNumberFormat="0" applyFont="0" applyAlignment="0" applyProtection="0"/>
    <xf numFmtId="0" fontId="1" fillId="26" borderId="1" applyNumberFormat="0" applyBorder="0" applyAlignment="0" applyProtection="0"/>
    <xf numFmtId="0" fontId="1" fillId="27" borderId="1" applyNumberFormat="0" applyBorder="0" applyAlignment="0" applyProtection="0"/>
    <xf numFmtId="0" fontId="1" fillId="30" borderId="1" applyNumberFormat="0" applyBorder="0" applyAlignment="0" applyProtection="0"/>
    <xf numFmtId="0" fontId="1" fillId="31" borderId="1" applyNumberFormat="0" applyBorder="0" applyAlignment="0" applyProtection="0"/>
    <xf numFmtId="0" fontId="1" fillId="34" borderId="1" applyNumberFormat="0" applyBorder="0" applyAlignment="0" applyProtection="0"/>
    <xf numFmtId="0" fontId="1" fillId="35" borderId="1" applyNumberFormat="0" applyBorder="0" applyAlignment="0" applyProtection="0"/>
    <xf numFmtId="0" fontId="1" fillId="38" borderId="1" applyNumberFormat="0" applyBorder="0" applyAlignment="0" applyProtection="0"/>
    <xf numFmtId="0" fontId="1" fillId="39" borderId="1" applyNumberFormat="0" applyBorder="0" applyAlignment="0" applyProtection="0"/>
    <xf numFmtId="0" fontId="1" fillId="42" borderId="1" applyNumberFormat="0" applyBorder="0" applyAlignment="0" applyProtection="0"/>
    <xf numFmtId="0" fontId="1" fillId="43" borderId="1" applyNumberFormat="0" applyBorder="0" applyAlignment="0" applyProtection="0"/>
    <xf numFmtId="0" fontId="1" fillId="46" borderId="1" applyNumberFormat="0" applyBorder="0" applyAlignment="0" applyProtection="0"/>
    <xf numFmtId="0" fontId="1" fillId="47" borderId="1" applyNumberFormat="0" applyBorder="0" applyAlignment="0" applyProtection="0"/>
  </cellStyleXfs>
  <cellXfs count="185">
    <xf numFmtId="0" fontId="0" fillId="0" borderId="0" xfId="0" applyFont="1" applyAlignment="1"/>
    <xf numFmtId="3" fontId="11" fillId="0" borderId="9" xfId="0" applyNumberFormat="1" applyFont="1" applyBorder="1" applyAlignment="1">
      <alignment horizontal="center" vertical="center" shrinkToFit="1"/>
    </xf>
    <xf numFmtId="3" fontId="13" fillId="0" borderId="11" xfId="0" applyNumberFormat="1" applyFont="1" applyBorder="1" applyAlignment="1">
      <alignment horizontal="center" vertical="center" shrinkToFit="1"/>
    </xf>
    <xf numFmtId="3" fontId="12" fillId="0" borderId="22" xfId="0" applyNumberFormat="1" applyFont="1" applyBorder="1" applyAlignment="1">
      <alignment horizontal="center" vertical="center" shrinkToFit="1"/>
    </xf>
    <xf numFmtId="3" fontId="12" fillId="0" borderId="11" xfId="0" applyNumberFormat="1" applyFont="1" applyBorder="1" applyAlignment="1">
      <alignment horizontal="center" vertical="center" shrinkToFit="1"/>
    </xf>
    <xf numFmtId="3" fontId="12" fillId="0" borderId="9" xfId="0" applyNumberFormat="1" applyFont="1" applyBorder="1" applyAlignment="1">
      <alignment horizontal="center" vertical="center" shrinkToFit="1"/>
    </xf>
    <xf numFmtId="3" fontId="12" fillId="0" borderId="15" xfId="0" applyNumberFormat="1" applyFont="1" applyBorder="1" applyAlignment="1">
      <alignment horizontal="center" vertical="center" shrinkToFit="1"/>
    </xf>
    <xf numFmtId="3" fontId="12" fillId="0" borderId="12" xfId="0" applyNumberFormat="1" applyFont="1" applyBorder="1" applyAlignment="1">
      <alignment horizontal="center" vertical="center" shrinkToFit="1"/>
    </xf>
    <xf numFmtId="3" fontId="12" fillId="0" borderId="22" xfId="0" applyNumberFormat="1" applyFont="1" applyBorder="1" applyAlignment="1">
      <alignment horizontal="center" vertical="center" shrinkToFit="1"/>
    </xf>
    <xf numFmtId="3" fontId="10" fillId="0" borderId="33" xfId="0" applyNumberFormat="1" applyFont="1" applyBorder="1" applyAlignment="1">
      <alignment horizontal="center" vertical="center" shrinkToFit="1"/>
    </xf>
    <xf numFmtId="3" fontId="10" fillId="0" borderId="18" xfId="0" applyNumberFormat="1" applyFont="1" applyBorder="1" applyAlignment="1">
      <alignment horizontal="center" vertical="center" shrinkToFit="1"/>
    </xf>
    <xf numFmtId="3" fontId="10" fillId="0" borderId="24" xfId="0" applyNumberFormat="1" applyFont="1" applyBorder="1" applyAlignment="1">
      <alignment horizontal="center" vertical="center" shrinkToFit="1"/>
    </xf>
    <xf numFmtId="3" fontId="12" fillId="0" borderId="11" xfId="0" applyNumberFormat="1" applyFont="1" applyBorder="1" applyAlignment="1">
      <alignment horizontal="center" vertical="center" shrinkToFit="1"/>
    </xf>
    <xf numFmtId="3" fontId="12" fillId="0" borderId="22" xfId="0" applyNumberFormat="1" applyFont="1" applyBorder="1" applyAlignment="1">
      <alignment horizontal="right" vertical="center" shrinkToFit="1"/>
    </xf>
    <xf numFmtId="3" fontId="12" fillId="0" borderId="15" xfId="0" applyNumberFormat="1" applyFont="1" applyBorder="1" applyAlignment="1">
      <alignment vertical="center" shrinkToFit="1"/>
    </xf>
    <xf numFmtId="3" fontId="12" fillId="0" borderId="9" xfId="0" applyNumberFormat="1" applyFont="1" applyBorder="1" applyAlignment="1">
      <alignment vertical="center" shrinkToFit="1"/>
    </xf>
    <xf numFmtId="3" fontId="12" fillId="0" borderId="12" xfId="0" applyNumberFormat="1" applyFont="1" applyBorder="1" applyAlignment="1">
      <alignment vertical="center" shrinkToFit="1"/>
    </xf>
    <xf numFmtId="0" fontId="0" fillId="0" borderId="1" xfId="2" applyFont="1"/>
    <xf numFmtId="165" fontId="16" fillId="0" borderId="1" xfId="2" applyNumberFormat="1" applyFont="1" applyAlignment="1">
      <alignment horizontal="right" readingOrder="2"/>
    </xf>
    <xf numFmtId="3" fontId="24" fillId="3" borderId="50" xfId="2" applyNumberFormat="1" applyFont="1" applyFill="1" applyBorder="1" applyAlignment="1">
      <alignment horizontal="center" vertical="center" shrinkToFit="1"/>
    </xf>
    <xf numFmtId="3" fontId="28" fillId="3" borderId="48" xfId="3" applyNumberFormat="1" applyFont="1" applyFill="1" applyBorder="1" applyAlignment="1">
      <alignment horizontal="center" vertical="center" shrinkToFit="1"/>
    </xf>
    <xf numFmtId="3" fontId="24" fillId="3" borderId="44" xfId="2" applyNumberFormat="1" applyFont="1" applyFill="1" applyBorder="1" applyAlignment="1">
      <alignment horizontal="center" vertical="center" shrinkToFit="1"/>
    </xf>
    <xf numFmtId="3" fontId="23" fillId="0" borderId="15" xfId="2" applyNumberFormat="1" applyFont="1" applyBorder="1" applyAlignment="1">
      <alignment horizontal="center" vertical="center" shrinkToFit="1"/>
    </xf>
    <xf numFmtId="3" fontId="28" fillId="3" borderId="40" xfId="3" applyNumberFormat="1" applyFont="1" applyFill="1" applyBorder="1" applyAlignment="1">
      <alignment horizontal="center" vertical="center" shrinkToFit="1"/>
    </xf>
    <xf numFmtId="3" fontId="28" fillId="0" borderId="39" xfId="3" applyNumberFormat="1" applyFont="1" applyBorder="1" applyAlignment="1">
      <alignment horizontal="center" vertical="center" shrinkToFit="1"/>
    </xf>
    <xf numFmtId="165" fontId="9" fillId="0" borderId="1" xfId="2" applyNumberFormat="1" applyFont="1" applyAlignment="1">
      <alignment horizontal="right" vertical="center" readingOrder="2"/>
    </xf>
    <xf numFmtId="3" fontId="28" fillId="5" borderId="40" xfId="3" applyNumberFormat="1" applyFont="1" applyFill="1" applyBorder="1" applyAlignment="1">
      <alignment horizontal="center" vertical="center" shrinkToFit="1"/>
    </xf>
    <xf numFmtId="3" fontId="24" fillId="6" borderId="42" xfId="2" applyNumberFormat="1" applyFont="1" applyFill="1" applyBorder="1" applyAlignment="1">
      <alignment horizontal="center" vertical="center" shrinkToFit="1"/>
    </xf>
    <xf numFmtId="3" fontId="23" fillId="0" borderId="9" xfId="2" applyNumberFormat="1" applyFont="1" applyBorder="1" applyAlignment="1">
      <alignment horizontal="center" vertical="center" shrinkToFit="1"/>
    </xf>
    <xf numFmtId="3" fontId="28" fillId="6" borderId="40" xfId="3" applyNumberFormat="1" applyFont="1" applyFill="1" applyBorder="1" applyAlignment="1">
      <alignment horizontal="center" vertical="center" shrinkToFit="1"/>
    </xf>
    <xf numFmtId="3" fontId="23" fillId="0" borderId="57" xfId="2" applyNumberFormat="1" applyFont="1" applyBorder="1" applyAlignment="1">
      <alignment horizontal="center" vertical="center" shrinkToFit="1"/>
    </xf>
    <xf numFmtId="3" fontId="28" fillId="8" borderId="40" xfId="3" applyNumberFormat="1" applyFont="1" applyFill="1" applyBorder="1" applyAlignment="1">
      <alignment horizontal="center" vertical="center" shrinkToFit="1"/>
    </xf>
    <xf numFmtId="3" fontId="24" fillId="9" borderId="42" xfId="2" applyNumberFormat="1" applyFont="1" applyFill="1" applyBorder="1" applyAlignment="1">
      <alignment horizontal="center" vertical="center" shrinkToFit="1"/>
    </xf>
    <xf numFmtId="3" fontId="28" fillId="9" borderId="40" xfId="3" applyNumberFormat="1" applyFont="1" applyFill="1" applyBorder="1" applyAlignment="1">
      <alignment horizontal="center" vertical="center" shrinkToFit="1"/>
    </xf>
    <xf numFmtId="165" fontId="9" fillId="0" borderId="1" xfId="2" applyNumberFormat="1" applyFont="1" applyAlignment="1">
      <alignment horizontal="right" readingOrder="2"/>
    </xf>
    <xf numFmtId="3" fontId="28" fillId="11" borderId="40" xfId="3" applyNumberFormat="1" applyFont="1" applyFill="1" applyBorder="1" applyAlignment="1">
      <alignment horizontal="center" vertical="center" shrinkToFit="1"/>
    </xf>
    <xf numFmtId="3" fontId="24" fillId="12" borderId="42" xfId="2" applyNumberFormat="1" applyFont="1" applyFill="1" applyBorder="1" applyAlignment="1">
      <alignment horizontal="center" vertical="center" shrinkToFit="1"/>
    </xf>
    <xf numFmtId="3" fontId="28" fillId="12" borderId="40" xfId="3" applyNumberFormat="1" applyFont="1" applyFill="1" applyBorder="1" applyAlignment="1">
      <alignment horizontal="center" vertical="center" shrinkToFit="1"/>
    </xf>
    <xf numFmtId="3" fontId="28" fillId="13" borderId="60" xfId="3" applyNumberFormat="1" applyFont="1" applyFill="1" applyBorder="1" applyAlignment="1">
      <alignment horizontal="center" vertical="center" shrinkToFit="1"/>
    </xf>
    <xf numFmtId="0" fontId="21" fillId="0" borderId="1" xfId="2" applyFont="1" applyAlignment="1">
      <alignment horizontal="right" readingOrder="2"/>
    </xf>
    <xf numFmtId="3" fontId="36" fillId="16" borderId="39" xfId="2" applyNumberFormat="1" applyFont="1" applyFill="1" applyBorder="1" applyAlignment="1">
      <alignment horizontal="center" vertical="center" readingOrder="2"/>
    </xf>
    <xf numFmtId="0" fontId="20" fillId="0" borderId="1" xfId="2" applyFont="1" applyAlignment="1">
      <alignment horizontal="right" readingOrder="2"/>
    </xf>
    <xf numFmtId="0" fontId="9" fillId="0" borderId="1" xfId="2" applyFont="1" applyAlignment="1">
      <alignment horizontal="right" readingOrder="2"/>
    </xf>
    <xf numFmtId="0" fontId="25" fillId="0" borderId="1" xfId="2" applyFont="1"/>
    <xf numFmtId="3" fontId="27" fillId="0" borderId="39" xfId="2" applyNumberFormat="1" applyFont="1" applyBorder="1" applyAlignment="1">
      <alignment horizontal="center" vertical="center" shrinkToFit="1"/>
    </xf>
    <xf numFmtId="3" fontId="28" fillId="6" borderId="47" xfId="3" applyNumberFormat="1" applyFont="1" applyFill="1" applyBorder="1" applyAlignment="1">
      <alignment horizontal="center" vertical="center" shrinkToFit="1"/>
    </xf>
    <xf numFmtId="3" fontId="28" fillId="12" borderId="47" xfId="3" applyNumberFormat="1" applyFont="1" applyFill="1" applyBorder="1" applyAlignment="1">
      <alignment horizontal="center" vertical="center" shrinkToFit="1"/>
    </xf>
    <xf numFmtId="166" fontId="0" fillId="49" borderId="39" xfId="14" applyNumberFormat="1" applyFont="1" applyFill="1" applyBorder="1" applyAlignment="1">
      <alignment horizontal="center" vertical="center"/>
    </xf>
    <xf numFmtId="0" fontId="54" fillId="0" borderId="1" xfId="15"/>
    <xf numFmtId="166" fontId="0" fillId="0" borderId="39" xfId="14" applyNumberFormat="1" applyFont="1" applyBorder="1" applyAlignment="1">
      <alignment horizontal="right" vertical="center" readingOrder="2"/>
    </xf>
    <xf numFmtId="166" fontId="0" fillId="0" borderId="39" xfId="14" applyNumberFormat="1" applyFont="1" applyBorder="1"/>
    <xf numFmtId="166" fontId="0" fillId="50" borderId="39" xfId="14" applyNumberFormat="1" applyFont="1" applyFill="1" applyBorder="1" applyAlignment="1">
      <alignment horizontal="right" vertical="center" readingOrder="2"/>
    </xf>
    <xf numFmtId="166" fontId="0" fillId="51" borderId="39" xfId="14" applyNumberFormat="1" applyFont="1" applyFill="1" applyBorder="1"/>
    <xf numFmtId="166" fontId="54" fillId="0" borderId="1" xfId="15" applyNumberFormat="1"/>
    <xf numFmtId="0" fontId="54" fillId="52" borderId="70" xfId="15" applyFill="1" applyBorder="1" applyAlignment="1">
      <alignment horizontal="right" vertical="center" readingOrder="2"/>
    </xf>
    <xf numFmtId="0" fontId="56" fillId="49" borderId="70" xfId="15" applyFont="1" applyFill="1" applyBorder="1" applyAlignment="1">
      <alignment horizontal="center" vertical="center"/>
    </xf>
    <xf numFmtId="166" fontId="0" fillId="52" borderId="39" xfId="14" applyNumberFormat="1" applyFont="1" applyFill="1" applyBorder="1" applyAlignment="1">
      <alignment horizontal="right" vertical="center" readingOrder="2"/>
    </xf>
    <xf numFmtId="0" fontId="54" fillId="50" borderId="70" xfId="15" applyFill="1" applyBorder="1" applyAlignment="1">
      <alignment horizontal="right" vertical="center" readingOrder="2"/>
    </xf>
    <xf numFmtId="0" fontId="56" fillId="52" borderId="70" xfId="15" applyFont="1" applyFill="1" applyBorder="1" applyAlignment="1">
      <alignment horizontal="right" vertical="center" readingOrder="2"/>
    </xf>
    <xf numFmtId="166" fontId="55" fillId="0" borderId="39" xfId="14" applyNumberFormat="1" applyFont="1" applyFill="1" applyBorder="1"/>
    <xf numFmtId="166" fontId="0" fillId="53" borderId="39" xfId="14" applyNumberFormat="1" applyFont="1" applyFill="1" applyBorder="1" applyAlignment="1">
      <alignment horizontal="right" vertical="center" readingOrder="2"/>
    </xf>
    <xf numFmtId="0" fontId="54" fillId="0" borderId="70" xfId="15" applyFill="1" applyBorder="1" applyAlignment="1">
      <alignment horizontal="right" vertical="center" readingOrder="2"/>
    </xf>
    <xf numFmtId="166" fontId="0" fillId="52" borderId="39" xfId="14" applyNumberFormat="1" applyFont="1" applyFill="1" applyBorder="1"/>
    <xf numFmtId="0" fontId="54" fillId="49" borderId="70" xfId="15" applyFill="1" applyBorder="1" applyAlignment="1">
      <alignment horizontal="center" vertical="center"/>
    </xf>
    <xf numFmtId="0" fontId="54" fillId="0" borderId="70" xfId="15" applyBorder="1" applyAlignment="1">
      <alignment horizontal="right" vertical="center" readingOrder="2"/>
    </xf>
    <xf numFmtId="0" fontId="54" fillId="49" borderId="70" xfId="15" applyFill="1" applyBorder="1" applyAlignment="1">
      <alignment horizontal="center" vertical="center"/>
    </xf>
    <xf numFmtId="0" fontId="54" fillId="0" borderId="70" xfId="15" applyBorder="1" applyAlignment="1">
      <alignment horizontal="right" vertical="center" readingOrder="2"/>
    </xf>
    <xf numFmtId="0" fontId="54" fillId="49" borderId="70" xfId="15" applyFill="1" applyBorder="1" applyAlignment="1">
      <alignment horizontal="center" vertical="center"/>
    </xf>
    <xf numFmtId="0" fontId="54" fillId="0" borderId="70" xfId="15" applyBorder="1" applyAlignment="1">
      <alignment horizontal="right" vertical="center" readingOrder="2"/>
    </xf>
    <xf numFmtId="3" fontId="23" fillId="0" borderId="9" xfId="2" applyNumberFormat="1" applyFont="1" applyFill="1" applyBorder="1" applyAlignment="1">
      <alignment horizontal="center" vertical="center" shrinkToFit="1"/>
    </xf>
    <xf numFmtId="3" fontId="23" fillId="0" borderId="36" xfId="2" applyNumberFormat="1" applyFont="1" applyFill="1" applyBorder="1" applyAlignment="1">
      <alignment horizontal="center" vertical="center" shrinkToFit="1"/>
    </xf>
    <xf numFmtId="3" fontId="23" fillId="0" borderId="15" xfId="2" applyNumberFormat="1" applyFont="1" applyFill="1" applyBorder="1" applyAlignment="1">
      <alignment horizontal="center" vertical="center" shrinkToFit="1"/>
    </xf>
    <xf numFmtId="0" fontId="0" fillId="0" borderId="70" xfId="0" applyFont="1" applyBorder="1" applyAlignment="1"/>
    <xf numFmtId="0" fontId="57" fillId="0" borderId="70" xfId="0" applyFont="1" applyBorder="1" applyAlignment="1"/>
    <xf numFmtId="166" fontId="0" fillId="0" borderId="70" xfId="0" applyNumberFormat="1" applyFont="1" applyBorder="1" applyAlignment="1"/>
    <xf numFmtId="166" fontId="0" fillId="0" borderId="0" xfId="0" applyNumberFormat="1" applyFont="1" applyAlignment="1"/>
    <xf numFmtId="0" fontId="0" fillId="0" borderId="56" xfId="0" applyFont="1" applyBorder="1" applyAlignment="1"/>
    <xf numFmtId="0" fontId="0" fillId="0" borderId="1" xfId="0" applyFont="1" applyBorder="1" applyAlignment="1"/>
    <xf numFmtId="0" fontId="0" fillId="50" borderId="70" xfId="0" applyFont="1" applyFill="1" applyBorder="1" applyAlignment="1"/>
    <xf numFmtId="166" fontId="0" fillId="50" borderId="70" xfId="0" applyNumberFormat="1" applyFont="1" applyFill="1" applyBorder="1" applyAlignment="1"/>
    <xf numFmtId="0" fontId="0" fillId="50" borderId="0" xfId="0" applyFont="1" applyFill="1" applyAlignment="1"/>
    <xf numFmtId="166" fontId="0" fillId="50" borderId="0" xfId="0" applyNumberFormat="1" applyFont="1" applyFill="1" applyAlignment="1"/>
    <xf numFmtId="0" fontId="54" fillId="0" borderId="71" xfId="15" applyBorder="1" applyAlignment="1">
      <alignment horizontal="right" vertical="center" readingOrder="2"/>
    </xf>
    <xf numFmtId="0" fontId="54" fillId="49" borderId="71" xfId="15" applyFill="1" applyBorder="1" applyAlignment="1">
      <alignment horizontal="center" vertical="center"/>
    </xf>
    <xf numFmtId="0" fontId="54" fillId="0" borderId="71" xfId="15" applyBorder="1" applyAlignment="1">
      <alignment horizontal="right" vertical="center" readingOrder="2"/>
    </xf>
    <xf numFmtId="166" fontId="58" fillId="0" borderId="39" xfId="14" applyNumberFormat="1" applyFont="1" applyBorder="1"/>
    <xf numFmtId="166" fontId="59" fillId="49" borderId="39" xfId="14" applyNumberFormat="1" applyFont="1" applyFill="1" applyBorder="1" applyAlignment="1">
      <alignment horizontal="center" vertical="center"/>
    </xf>
    <xf numFmtId="166" fontId="58" fillId="53" borderId="39" xfId="14" applyNumberFormat="1" applyFont="1" applyFill="1" applyBorder="1"/>
    <xf numFmtId="0" fontId="60" fillId="50" borderId="0" xfId="0" applyFont="1" applyFill="1" applyAlignment="1"/>
    <xf numFmtId="166" fontId="58" fillId="55" borderId="39" xfId="14" applyNumberFormat="1" applyFont="1" applyFill="1" applyBorder="1"/>
    <xf numFmtId="0" fontId="54" fillId="0" borderId="1" xfId="15"/>
    <xf numFmtId="166" fontId="58" fillId="54" borderId="39" xfId="14" applyNumberFormat="1" applyFont="1" applyFill="1" applyBorder="1"/>
    <xf numFmtId="0" fontId="54" fillId="49" borderId="72" xfId="15" applyFill="1" applyBorder="1" applyAlignment="1">
      <alignment horizontal="center" vertical="center"/>
    </xf>
    <xf numFmtId="0" fontId="54" fillId="0" borderId="72" xfId="15" applyBorder="1" applyAlignment="1">
      <alignment horizontal="right" vertical="center" readingOrder="2"/>
    </xf>
    <xf numFmtId="0" fontId="60" fillId="0" borderId="70" xfId="0" applyFont="1" applyBorder="1" applyAlignment="1"/>
    <xf numFmtId="0" fontId="0" fillId="0" borderId="70" xfId="0" applyFont="1" applyBorder="1" applyAlignment="1">
      <alignment horizontal="right"/>
    </xf>
    <xf numFmtId="166" fontId="58" fillId="13" borderId="39" xfId="14" applyNumberFormat="1" applyFont="1" applyFill="1" applyBorder="1"/>
    <xf numFmtId="0" fontId="56" fillId="49" borderId="72" xfId="74" applyFill="1" applyBorder="1" applyAlignment="1">
      <alignment horizontal="center" vertical="center"/>
    </xf>
    <xf numFmtId="0" fontId="56" fillId="49" borderId="72" xfId="74" applyFill="1" applyBorder="1" applyAlignment="1">
      <alignment horizontal="center" vertical="center"/>
    </xf>
    <xf numFmtId="0" fontId="56" fillId="0" borderId="72" xfId="74" applyBorder="1" applyAlignment="1">
      <alignment horizontal="right" vertical="center" readingOrder="2"/>
    </xf>
    <xf numFmtId="1" fontId="56" fillId="0" borderId="72" xfId="74" applyNumberFormat="1" applyBorder="1"/>
    <xf numFmtId="167" fontId="56" fillId="0" borderId="72" xfId="74" applyNumberFormat="1" applyBorder="1"/>
    <xf numFmtId="0" fontId="56" fillId="49" borderId="72" xfId="74" applyFill="1" applyBorder="1" applyAlignment="1">
      <alignment horizontal="center" vertical="center"/>
    </xf>
    <xf numFmtId="166" fontId="58" fillId="9" borderId="39" xfId="14" applyNumberFormat="1" applyFont="1" applyFill="1" applyBorder="1"/>
    <xf numFmtId="0" fontId="56" fillId="49" borderId="72" xfId="74" applyFill="1" applyBorder="1" applyAlignment="1">
      <alignment horizontal="center" vertical="center"/>
    </xf>
    <xf numFmtId="166" fontId="0" fillId="56" borderId="0" xfId="0" applyNumberFormat="1" applyFont="1" applyFill="1" applyAlignment="1"/>
    <xf numFmtId="0" fontId="60" fillId="0" borderId="0" xfId="0" applyFont="1" applyAlignment="1"/>
    <xf numFmtId="166" fontId="58" fillId="57" borderId="39" xfId="14" applyNumberFormat="1" applyFont="1" applyFill="1" applyBorder="1"/>
    <xf numFmtId="0" fontId="54" fillId="58" borderId="73" xfId="15" applyFill="1" applyBorder="1" applyAlignment="1">
      <alignment horizontal="right" vertical="center" readingOrder="2"/>
    </xf>
    <xf numFmtId="166" fontId="58" fillId="58" borderId="72" xfId="14" applyNumberFormat="1" applyFont="1" applyFill="1" applyBorder="1"/>
    <xf numFmtId="0" fontId="54" fillId="0" borderId="73" xfId="15" applyBorder="1" applyAlignment="1">
      <alignment horizontal="right" vertical="center" readingOrder="2"/>
    </xf>
    <xf numFmtId="0" fontId="54" fillId="49" borderId="73" xfId="15" applyFill="1" applyBorder="1" applyAlignment="1">
      <alignment horizontal="center" vertical="center"/>
    </xf>
    <xf numFmtId="166" fontId="58" fillId="50" borderId="39" xfId="14" applyNumberFormat="1" applyFont="1" applyFill="1" applyBorder="1"/>
    <xf numFmtId="166" fontId="58" fillId="59" borderId="39" xfId="14" applyNumberFormat="1" applyFont="1" applyFill="1" applyBorder="1"/>
    <xf numFmtId="0" fontId="54" fillId="0" borderId="1" xfId="15"/>
    <xf numFmtId="0" fontId="54" fillId="49" borderId="74" xfId="15" applyFill="1" applyBorder="1" applyAlignment="1">
      <alignment horizontal="center" vertical="center"/>
    </xf>
    <xf numFmtId="0" fontId="54" fillId="0" borderId="74" xfId="15" applyBorder="1" applyAlignment="1">
      <alignment horizontal="right" vertical="center" readingOrder="2"/>
    </xf>
    <xf numFmtId="1" fontId="54" fillId="0" borderId="74" xfId="15" applyNumberFormat="1" applyBorder="1"/>
    <xf numFmtId="166" fontId="54" fillId="49" borderId="74" xfId="102" applyNumberFormat="1" applyFont="1" applyFill="1" applyBorder="1" applyAlignment="1">
      <alignment horizontal="center" vertical="center"/>
    </xf>
    <xf numFmtId="166" fontId="54" fillId="0" borderId="74" xfId="102" applyNumberFormat="1" applyFont="1" applyBorder="1"/>
    <xf numFmtId="166" fontId="54" fillId="0" borderId="1" xfId="102" applyNumberFormat="1" applyFont="1"/>
    <xf numFmtId="0" fontId="30" fillId="60" borderId="43" xfId="2" applyFont="1" applyFill="1" applyBorder="1" applyAlignment="1">
      <alignment horizontal="centerContinuous" vertical="center" wrapText="1" readingOrder="2"/>
    </xf>
    <xf numFmtId="0" fontId="31" fillId="6" borderId="34" xfId="2" applyFont="1" applyFill="1" applyBorder="1" applyAlignment="1">
      <alignment horizontal="centerContinuous"/>
    </xf>
    <xf numFmtId="3" fontId="37" fillId="57" borderId="39" xfId="2" applyNumberFormat="1" applyFont="1" applyFill="1" applyBorder="1" applyAlignment="1">
      <alignment horizontal="center" vertical="center" readingOrder="2"/>
    </xf>
    <xf numFmtId="3" fontId="32" fillId="57" borderId="39" xfId="3" applyNumberFormat="1" applyFont="1" applyFill="1" applyBorder="1" applyAlignment="1">
      <alignment horizontal="center" vertical="center" shrinkToFit="1"/>
    </xf>
    <xf numFmtId="3" fontId="28" fillId="57" borderId="39" xfId="3" applyNumberFormat="1" applyFont="1" applyFill="1" applyBorder="1" applyAlignment="1">
      <alignment horizontal="center" vertical="center" shrinkToFit="1"/>
    </xf>
    <xf numFmtId="3" fontId="18" fillId="0" borderId="13" xfId="0" applyNumberFormat="1" applyFont="1" applyBorder="1" applyAlignment="1">
      <alignment horizontal="center" vertical="center" shrinkToFit="1"/>
    </xf>
    <xf numFmtId="0" fontId="9" fillId="0" borderId="3" xfId="0" applyFont="1" applyBorder="1"/>
    <xf numFmtId="0" fontId="9" fillId="0" borderId="8" xfId="0" applyFont="1" applyBorder="1"/>
    <xf numFmtId="3" fontId="15" fillId="0" borderId="19" xfId="0" applyNumberFormat="1" applyFont="1" applyBorder="1" applyAlignment="1">
      <alignment horizontal="right" vertical="center" shrinkToFit="1"/>
    </xf>
    <xf numFmtId="0" fontId="9" fillId="0" borderId="26" xfId="0" applyFont="1" applyBorder="1"/>
    <xf numFmtId="3" fontId="16" fillId="0" borderId="19" xfId="0" applyNumberFormat="1" applyFont="1" applyBorder="1" applyAlignment="1">
      <alignment horizontal="center" vertical="center" shrinkToFit="1"/>
    </xf>
    <xf numFmtId="0" fontId="9" fillId="0" borderId="20" xfId="0" applyFont="1" applyBorder="1"/>
    <xf numFmtId="0" fontId="9" fillId="0" borderId="21" xfId="0" applyFont="1" applyBorder="1"/>
    <xf numFmtId="3" fontId="17" fillId="0" borderId="23" xfId="0" applyNumberFormat="1" applyFont="1" applyBorder="1" applyAlignment="1">
      <alignment horizontal="center" vertical="center" textRotation="90" shrinkToFit="1"/>
    </xf>
    <xf numFmtId="0" fontId="9" fillId="0" borderId="2" xfId="0" applyFont="1" applyBorder="1"/>
    <xf numFmtId="0" fontId="9" fillId="0" borderId="7" xfId="0" applyFont="1" applyBorder="1"/>
    <xf numFmtId="3" fontId="17" fillId="0" borderId="28" xfId="0" applyNumberFormat="1" applyFont="1" applyBorder="1" applyAlignment="1">
      <alignment horizontal="center" vertical="center" shrinkToFit="1"/>
    </xf>
    <xf numFmtId="0" fontId="9" fillId="0" borderId="31" xfId="0" applyFont="1" applyBorder="1"/>
    <xf numFmtId="0" fontId="9" fillId="0" borderId="4" xfId="0" applyFont="1" applyBorder="1"/>
    <xf numFmtId="3" fontId="18" fillId="0" borderId="23" xfId="0" applyNumberFormat="1" applyFont="1" applyBorder="1" applyAlignment="1">
      <alignment horizontal="center" vertical="center" shrinkToFit="1"/>
    </xf>
    <xf numFmtId="3" fontId="19" fillId="0" borderId="13" xfId="0" applyNumberFormat="1" applyFont="1" applyBorder="1" applyAlignment="1">
      <alignment horizontal="center" vertical="center" shrinkToFit="1"/>
    </xf>
    <xf numFmtId="3" fontId="14" fillId="0" borderId="25" xfId="0" applyNumberFormat="1" applyFont="1" applyBorder="1" applyAlignment="1">
      <alignment horizontal="center" vertical="center" shrinkToFit="1"/>
    </xf>
    <xf numFmtId="0" fontId="9" fillId="0" borderId="25" xfId="0" applyFont="1" applyBorder="1"/>
    <xf numFmtId="3" fontId="10" fillId="0" borderId="16" xfId="0" applyNumberFormat="1" applyFont="1" applyBorder="1" applyAlignment="1">
      <alignment horizontal="center" vertical="center" shrinkToFit="1"/>
    </xf>
    <xf numFmtId="0" fontId="9" fillId="0" borderId="17" xfId="0" applyFont="1" applyBorder="1"/>
    <xf numFmtId="3" fontId="16" fillId="0" borderId="20" xfId="0" applyNumberFormat="1" applyFont="1" applyBorder="1" applyAlignment="1">
      <alignment horizontal="center" vertical="center" shrinkToFit="1"/>
    </xf>
    <xf numFmtId="3" fontId="16" fillId="0" borderId="27" xfId="0" applyNumberFormat="1" applyFont="1" applyBorder="1" applyAlignment="1">
      <alignment horizontal="center" vertical="center" shrinkToFit="1"/>
    </xf>
    <xf numFmtId="3" fontId="18" fillId="0" borderId="29" xfId="0" applyNumberFormat="1" applyFont="1" applyBorder="1" applyAlignment="1">
      <alignment horizontal="center" vertical="center" shrinkToFit="1"/>
    </xf>
    <xf numFmtId="0" fontId="9" fillId="0" borderId="6" xfId="0" applyFont="1" applyBorder="1"/>
    <xf numFmtId="0" fontId="9" fillId="0" borderId="10" xfId="0" applyFont="1" applyBorder="1"/>
    <xf numFmtId="3" fontId="18" fillId="0" borderId="30" xfId="0" applyNumberFormat="1" applyFont="1" applyBorder="1" applyAlignment="1">
      <alignment horizontal="center" vertical="center" shrinkToFit="1"/>
    </xf>
    <xf numFmtId="0" fontId="9" fillId="0" borderId="32" xfId="0" applyFont="1" applyBorder="1"/>
    <xf numFmtId="0" fontId="9" fillId="0" borderId="5" xfId="0" applyFont="1" applyBorder="1"/>
    <xf numFmtId="0" fontId="26" fillId="6" borderId="28" xfId="2" applyFont="1" applyFill="1" applyBorder="1" applyAlignment="1">
      <alignment horizontal="center" vertical="center" textRotation="90" readingOrder="2"/>
    </xf>
    <xf numFmtId="0" fontId="26" fillId="6" borderId="31" xfId="2" applyFont="1" applyFill="1" applyBorder="1" applyAlignment="1">
      <alignment horizontal="center" vertical="center" textRotation="90" readingOrder="2"/>
    </xf>
    <xf numFmtId="3" fontId="22" fillId="2" borderId="41" xfId="2" applyNumberFormat="1" applyFont="1" applyFill="1" applyBorder="1" applyAlignment="1">
      <alignment horizontal="center" vertical="center" wrapText="1" shrinkToFit="1"/>
    </xf>
    <xf numFmtId="3" fontId="22" fillId="2" borderId="55" xfId="2" applyNumberFormat="1" applyFont="1" applyFill="1" applyBorder="1" applyAlignment="1">
      <alignment horizontal="center" vertical="center" shrinkToFit="1"/>
    </xf>
    <xf numFmtId="0" fontId="26" fillId="3" borderId="49" xfId="2" applyFont="1" applyFill="1" applyBorder="1" applyAlignment="1">
      <alignment horizontal="center" vertical="center" textRotation="90" wrapText="1" readingOrder="2"/>
    </xf>
    <xf numFmtId="0" fontId="21" fillId="3" borderId="49" xfId="2" applyFont="1" applyFill="1" applyBorder="1" applyAlignment="1">
      <alignment textRotation="90"/>
    </xf>
    <xf numFmtId="3" fontId="27" fillId="4" borderId="43" xfId="2" applyNumberFormat="1" applyFont="1" applyFill="1" applyBorder="1" applyAlignment="1">
      <alignment horizontal="center" vertical="center" shrinkToFit="1"/>
    </xf>
    <xf numFmtId="0" fontId="27" fillId="5" borderId="1" xfId="2" applyFont="1" applyFill="1"/>
    <xf numFmtId="0" fontId="27" fillId="5" borderId="34" xfId="2" applyFont="1" applyFill="1" applyBorder="1"/>
    <xf numFmtId="0" fontId="33" fillId="15" borderId="51" xfId="2" applyFont="1" applyFill="1" applyBorder="1" applyAlignment="1">
      <alignment horizontal="center" vertical="center"/>
    </xf>
    <xf numFmtId="0" fontId="33" fillId="15" borderId="52" xfId="2" applyFont="1" applyFill="1" applyBorder="1" applyAlignment="1">
      <alignment horizontal="center" vertical="center"/>
    </xf>
    <xf numFmtId="3" fontId="22" fillId="2" borderId="53" xfId="2" applyNumberFormat="1" applyFont="1" applyFill="1" applyBorder="1" applyAlignment="1">
      <alignment horizontal="center" vertical="center" shrinkToFit="1"/>
    </xf>
    <xf numFmtId="3" fontId="22" fillId="2" borderId="45" xfId="2" applyNumberFormat="1" applyFont="1" applyFill="1" applyBorder="1" applyAlignment="1">
      <alignment horizontal="center" vertical="center" shrinkToFit="1"/>
    </xf>
    <xf numFmtId="3" fontId="22" fillId="2" borderId="54" xfId="2" applyNumberFormat="1" applyFont="1" applyFill="1" applyBorder="1" applyAlignment="1">
      <alignment horizontal="center" vertical="center" shrinkToFit="1"/>
    </xf>
    <xf numFmtId="3" fontId="22" fillId="2" borderId="46" xfId="2" applyNumberFormat="1" applyFont="1" applyFill="1" applyBorder="1" applyAlignment="1">
      <alignment horizontal="center" vertical="center" shrinkToFit="1"/>
    </xf>
    <xf numFmtId="0" fontId="35" fillId="57" borderId="39" xfId="2" applyFont="1" applyFill="1" applyBorder="1" applyAlignment="1">
      <alignment horizontal="center" vertical="center" readingOrder="2"/>
    </xf>
    <xf numFmtId="3" fontId="27" fillId="7" borderId="44" xfId="2" applyNumberFormat="1" applyFont="1" applyFill="1" applyBorder="1" applyAlignment="1">
      <alignment horizontal="center" vertical="center" shrinkToFit="1"/>
    </xf>
    <xf numFmtId="0" fontId="27" fillId="8" borderId="14" xfId="2" applyFont="1" applyFill="1" applyBorder="1"/>
    <xf numFmtId="0" fontId="26" fillId="9" borderId="35" xfId="2" applyFont="1" applyFill="1" applyBorder="1" applyAlignment="1">
      <alignment horizontal="center" vertical="center" textRotation="90" wrapText="1" readingOrder="2"/>
    </xf>
    <xf numFmtId="0" fontId="21" fillId="9" borderId="38" xfId="2" applyFont="1" applyFill="1" applyBorder="1"/>
    <xf numFmtId="0" fontId="29" fillId="10" borderId="44" xfId="2" applyFont="1" applyFill="1" applyBorder="1" applyAlignment="1">
      <alignment horizontal="center" vertical="center" wrapText="1" readingOrder="2"/>
    </xf>
    <xf numFmtId="0" fontId="29" fillId="10" borderId="14" xfId="2" applyFont="1" applyFill="1" applyBorder="1" applyAlignment="1">
      <alignment horizontal="center" vertical="center" wrapText="1" readingOrder="2"/>
    </xf>
    <xf numFmtId="0" fontId="26" fillId="12" borderId="35" xfId="2" applyFont="1" applyFill="1" applyBorder="1" applyAlignment="1">
      <alignment horizontal="center" vertical="center" textRotation="90" wrapText="1" readingOrder="2"/>
    </xf>
    <xf numFmtId="0" fontId="21" fillId="12" borderId="38" xfId="2" applyFont="1" applyFill="1" applyBorder="1"/>
    <xf numFmtId="0" fontId="21" fillId="12" borderId="37" xfId="2" applyFont="1" applyFill="1" applyBorder="1"/>
    <xf numFmtId="0" fontId="30" fillId="17" borderId="43" xfId="2" applyFont="1" applyFill="1" applyBorder="1" applyAlignment="1">
      <alignment horizontal="center" vertical="center" wrapText="1" readingOrder="2"/>
    </xf>
    <xf numFmtId="0" fontId="31" fillId="12" borderId="34" xfId="2" applyFont="1" applyFill="1" applyBorder="1"/>
    <xf numFmtId="0" fontId="30" fillId="14" borderId="58" xfId="2" applyFont="1" applyFill="1" applyBorder="1" applyAlignment="1">
      <alignment horizontal="center" vertical="center" readingOrder="2"/>
    </xf>
    <xf numFmtId="0" fontId="30" fillId="14" borderId="59" xfId="2" applyFont="1" applyFill="1" applyBorder="1" applyAlignment="1">
      <alignment horizontal="center" vertical="center" readingOrder="2"/>
    </xf>
    <xf numFmtId="0" fontId="26" fillId="6" borderId="35" xfId="2" applyFont="1" applyFill="1" applyBorder="1" applyAlignment="1">
      <alignment horizontal="center" vertical="center" textRotation="90" wrapText="1" readingOrder="2"/>
    </xf>
    <xf numFmtId="0" fontId="21" fillId="6" borderId="38" xfId="2" applyFont="1" applyFill="1" applyBorder="1"/>
  </cellXfs>
  <cellStyles count="116">
    <cellStyle name="20% - Accent1 2" xfId="25" xr:uid="{00000000-0005-0000-0000-000000000000}"/>
    <cellStyle name="20% - Accent1 3" xfId="49" xr:uid="{00000000-0005-0000-0000-000001000000}"/>
    <cellStyle name="20% - Accent1 4" xfId="62" xr:uid="{00000000-0005-0000-0000-000002000000}"/>
    <cellStyle name="20% - Accent1 5" xfId="77" xr:uid="{00000000-0005-0000-0000-000003000000}"/>
    <cellStyle name="20% - Accent1 6" xfId="90" xr:uid="{00000000-0005-0000-0000-000004000000}"/>
    <cellStyle name="20% - Accent1 7" xfId="104" xr:uid="{00000000-0005-0000-0000-000005000000}"/>
    <cellStyle name="20% - Accent2 2" xfId="29" xr:uid="{00000000-0005-0000-0000-000006000000}"/>
    <cellStyle name="20% - Accent2 3" xfId="51" xr:uid="{00000000-0005-0000-0000-000007000000}"/>
    <cellStyle name="20% - Accent2 4" xfId="64" xr:uid="{00000000-0005-0000-0000-000008000000}"/>
    <cellStyle name="20% - Accent2 5" xfId="79" xr:uid="{00000000-0005-0000-0000-000009000000}"/>
    <cellStyle name="20% - Accent2 6" xfId="92" xr:uid="{00000000-0005-0000-0000-00000A000000}"/>
    <cellStyle name="20% - Accent2 7" xfId="106" xr:uid="{00000000-0005-0000-0000-00000B000000}"/>
    <cellStyle name="20% - Accent3 2" xfId="33" xr:uid="{00000000-0005-0000-0000-00000C000000}"/>
    <cellStyle name="20% - Accent3 3" xfId="53" xr:uid="{00000000-0005-0000-0000-00000D000000}"/>
    <cellStyle name="20% - Accent3 4" xfId="66" xr:uid="{00000000-0005-0000-0000-00000E000000}"/>
    <cellStyle name="20% - Accent3 5" xfId="81" xr:uid="{00000000-0005-0000-0000-00000F000000}"/>
    <cellStyle name="20% - Accent3 6" xfId="94" xr:uid="{00000000-0005-0000-0000-000010000000}"/>
    <cellStyle name="20% - Accent3 7" xfId="108" xr:uid="{00000000-0005-0000-0000-000011000000}"/>
    <cellStyle name="20% - Accent4 2" xfId="37" xr:uid="{00000000-0005-0000-0000-000012000000}"/>
    <cellStyle name="20% - Accent4 3" xfId="55" xr:uid="{00000000-0005-0000-0000-000013000000}"/>
    <cellStyle name="20% - Accent4 4" xfId="68" xr:uid="{00000000-0005-0000-0000-000014000000}"/>
    <cellStyle name="20% - Accent4 5" xfId="83" xr:uid="{00000000-0005-0000-0000-000015000000}"/>
    <cellStyle name="20% - Accent4 6" xfId="96" xr:uid="{00000000-0005-0000-0000-000016000000}"/>
    <cellStyle name="20% - Accent4 7" xfId="110" xr:uid="{00000000-0005-0000-0000-000017000000}"/>
    <cellStyle name="20% - Accent5 2" xfId="41" xr:uid="{00000000-0005-0000-0000-000018000000}"/>
    <cellStyle name="20% - Accent5 3" xfId="57" xr:uid="{00000000-0005-0000-0000-000019000000}"/>
    <cellStyle name="20% - Accent5 4" xfId="70" xr:uid="{00000000-0005-0000-0000-00001A000000}"/>
    <cellStyle name="20% - Accent5 5" xfId="85" xr:uid="{00000000-0005-0000-0000-00001B000000}"/>
    <cellStyle name="20% - Accent5 6" xfId="98" xr:uid="{00000000-0005-0000-0000-00001C000000}"/>
    <cellStyle name="20% - Accent5 7" xfId="112" xr:uid="{00000000-0005-0000-0000-00001D000000}"/>
    <cellStyle name="20% - Accent6 2" xfId="45" xr:uid="{00000000-0005-0000-0000-00001E000000}"/>
    <cellStyle name="20% - Accent6 3" xfId="59" xr:uid="{00000000-0005-0000-0000-00001F000000}"/>
    <cellStyle name="20% - Accent6 4" xfId="72" xr:uid="{00000000-0005-0000-0000-000020000000}"/>
    <cellStyle name="20% - Accent6 5" xfId="87" xr:uid="{00000000-0005-0000-0000-000021000000}"/>
    <cellStyle name="20% - Accent6 6" xfId="100" xr:uid="{00000000-0005-0000-0000-000022000000}"/>
    <cellStyle name="20% - Accent6 7" xfId="114" xr:uid="{00000000-0005-0000-0000-000023000000}"/>
    <cellStyle name="40% - Accent1 2" xfId="26" xr:uid="{00000000-0005-0000-0000-000024000000}"/>
    <cellStyle name="40% - Accent1 3" xfId="50" xr:uid="{00000000-0005-0000-0000-000025000000}"/>
    <cellStyle name="40% - Accent1 4" xfId="63" xr:uid="{00000000-0005-0000-0000-000026000000}"/>
    <cellStyle name="40% - Accent1 5" xfId="78" xr:uid="{00000000-0005-0000-0000-000027000000}"/>
    <cellStyle name="40% - Accent1 6" xfId="91" xr:uid="{00000000-0005-0000-0000-000028000000}"/>
    <cellStyle name="40% - Accent1 7" xfId="105" xr:uid="{00000000-0005-0000-0000-000029000000}"/>
    <cellStyle name="40% - Accent2 2" xfId="30" xr:uid="{00000000-0005-0000-0000-00002A000000}"/>
    <cellStyle name="40% - Accent2 3" xfId="52" xr:uid="{00000000-0005-0000-0000-00002B000000}"/>
    <cellStyle name="40% - Accent2 4" xfId="65" xr:uid="{00000000-0005-0000-0000-00002C000000}"/>
    <cellStyle name="40% - Accent2 5" xfId="80" xr:uid="{00000000-0005-0000-0000-00002D000000}"/>
    <cellStyle name="40% - Accent2 6" xfId="93" xr:uid="{00000000-0005-0000-0000-00002E000000}"/>
    <cellStyle name="40% - Accent2 7" xfId="107" xr:uid="{00000000-0005-0000-0000-00002F000000}"/>
    <cellStyle name="40% - Accent3 2" xfId="34" xr:uid="{00000000-0005-0000-0000-000030000000}"/>
    <cellStyle name="40% - Accent3 3" xfId="54" xr:uid="{00000000-0005-0000-0000-000031000000}"/>
    <cellStyle name="40% - Accent3 4" xfId="67" xr:uid="{00000000-0005-0000-0000-000032000000}"/>
    <cellStyle name="40% - Accent3 5" xfId="82" xr:uid="{00000000-0005-0000-0000-000033000000}"/>
    <cellStyle name="40% - Accent3 6" xfId="95" xr:uid="{00000000-0005-0000-0000-000034000000}"/>
    <cellStyle name="40% - Accent3 7" xfId="109" xr:uid="{00000000-0005-0000-0000-000035000000}"/>
    <cellStyle name="40% - Accent4 2" xfId="38" xr:uid="{00000000-0005-0000-0000-000036000000}"/>
    <cellStyle name="40% - Accent4 3" xfId="56" xr:uid="{00000000-0005-0000-0000-000037000000}"/>
    <cellStyle name="40% - Accent4 4" xfId="69" xr:uid="{00000000-0005-0000-0000-000038000000}"/>
    <cellStyle name="40% - Accent4 5" xfId="84" xr:uid="{00000000-0005-0000-0000-000039000000}"/>
    <cellStyle name="40% - Accent4 6" xfId="97" xr:uid="{00000000-0005-0000-0000-00003A000000}"/>
    <cellStyle name="40% - Accent4 7" xfId="111" xr:uid="{00000000-0005-0000-0000-00003B000000}"/>
    <cellStyle name="40% - Accent5 2" xfId="42" xr:uid="{00000000-0005-0000-0000-00003C000000}"/>
    <cellStyle name="40% - Accent5 3" xfId="58" xr:uid="{00000000-0005-0000-0000-00003D000000}"/>
    <cellStyle name="40% - Accent5 4" xfId="71" xr:uid="{00000000-0005-0000-0000-00003E000000}"/>
    <cellStyle name="40% - Accent5 5" xfId="86" xr:uid="{00000000-0005-0000-0000-00003F000000}"/>
    <cellStyle name="40% - Accent5 6" xfId="99" xr:uid="{00000000-0005-0000-0000-000040000000}"/>
    <cellStyle name="40% - Accent5 7" xfId="113" xr:uid="{00000000-0005-0000-0000-000041000000}"/>
    <cellStyle name="40% - Accent6 2" xfId="46" xr:uid="{00000000-0005-0000-0000-000042000000}"/>
    <cellStyle name="40% - Accent6 3" xfId="60" xr:uid="{00000000-0005-0000-0000-000043000000}"/>
    <cellStyle name="40% - Accent6 4" xfId="73" xr:uid="{00000000-0005-0000-0000-000044000000}"/>
    <cellStyle name="40% - Accent6 5" xfId="88" xr:uid="{00000000-0005-0000-0000-000045000000}"/>
    <cellStyle name="40% - Accent6 6" xfId="101" xr:uid="{00000000-0005-0000-0000-000046000000}"/>
    <cellStyle name="40% - Accent6 7" xfId="115" xr:uid="{00000000-0005-0000-0000-000047000000}"/>
    <cellStyle name="60% - Accent1 2" xfId="27" xr:uid="{00000000-0005-0000-0000-000048000000}"/>
    <cellStyle name="60% - Accent2 2" xfId="31" xr:uid="{00000000-0005-0000-0000-000049000000}"/>
    <cellStyle name="60% - Accent3 2" xfId="35" xr:uid="{00000000-0005-0000-0000-00004A000000}"/>
    <cellStyle name="60% - Accent4 2" xfId="39" xr:uid="{00000000-0005-0000-0000-00004B000000}"/>
    <cellStyle name="60% - Accent5 2" xfId="43" xr:uid="{00000000-0005-0000-0000-00004C000000}"/>
    <cellStyle name="60% - Accent6 2" xfId="47" xr:uid="{00000000-0005-0000-0000-00004D000000}"/>
    <cellStyle name="Accent1 2" xfId="24" xr:uid="{00000000-0005-0000-0000-00004E000000}"/>
    <cellStyle name="Accent2 2" xfId="28" xr:uid="{00000000-0005-0000-0000-00004F000000}"/>
    <cellStyle name="Accent3 2" xfId="32" xr:uid="{00000000-0005-0000-0000-000050000000}"/>
    <cellStyle name="Accent4 2" xfId="36" xr:uid="{00000000-0005-0000-0000-000051000000}"/>
    <cellStyle name="Accent5 2" xfId="40" xr:uid="{00000000-0005-0000-0000-000052000000}"/>
    <cellStyle name="Accent6 2" xfId="44" xr:uid="{00000000-0005-0000-0000-000053000000}"/>
    <cellStyle name="Bad 2" xfId="19" xr:uid="{00000000-0005-0000-0000-000054000000}"/>
    <cellStyle name="Calculation" xfId="10" builtinId="22" customBuiltin="1"/>
    <cellStyle name="Check Cell" xfId="12" builtinId="23" customBuiltin="1"/>
    <cellStyle name="Comma 2" xfId="14" xr:uid="{00000000-0005-0000-0000-000057000000}"/>
    <cellStyle name="Comma 3" xfId="76" xr:uid="{00000000-0005-0000-0000-000058000000}"/>
    <cellStyle name="Comma 4" xfId="102" xr:uid="{00000000-0005-0000-0000-000059000000}"/>
    <cellStyle name="Explanatory Text 2" xfId="23" xr:uid="{00000000-0005-0000-0000-00005A000000}"/>
    <cellStyle name="Good 2" xfId="18" xr:uid="{00000000-0005-0000-0000-00005B000000}"/>
    <cellStyle name="Heading 1" xfId="5" builtinId="16" customBuiltin="1"/>
    <cellStyle name="Heading 2" xfId="6" builtinId="17" customBuiltin="1"/>
    <cellStyle name="Heading 3" xfId="7" builtinId="18" customBuiltin="1"/>
    <cellStyle name="Heading 4 2" xfId="17" xr:uid="{00000000-0005-0000-0000-00005F000000}"/>
    <cellStyle name="Input" xfId="8" builtinId="20" customBuiltin="1"/>
    <cellStyle name="Linked Cell" xfId="11" builtinId="24" customBuiltin="1"/>
    <cellStyle name="Neutral 2" xfId="20" xr:uid="{00000000-0005-0000-0000-000062000000}"/>
    <cellStyle name="Normal" xfId="0" builtinId="0"/>
    <cellStyle name="Normal 2" xfId="2" xr:uid="{00000000-0005-0000-0000-000064000000}"/>
    <cellStyle name="Normal 3" xfId="15" xr:uid="{00000000-0005-0000-0000-000065000000}"/>
    <cellStyle name="Normal 4" xfId="1" xr:uid="{00000000-0005-0000-0000-000066000000}"/>
    <cellStyle name="Normal 4 2" xfId="3" xr:uid="{00000000-0005-0000-0000-000067000000}"/>
    <cellStyle name="Normal 5" xfId="74" xr:uid="{00000000-0005-0000-0000-000068000000}"/>
    <cellStyle name="Note 2" xfId="22" xr:uid="{00000000-0005-0000-0000-000069000000}"/>
    <cellStyle name="Note 3" xfId="48" xr:uid="{00000000-0005-0000-0000-00006A000000}"/>
    <cellStyle name="Note 4" xfId="61" xr:uid="{00000000-0005-0000-0000-00006B000000}"/>
    <cellStyle name="Note 5" xfId="75" xr:uid="{00000000-0005-0000-0000-00006C000000}"/>
    <cellStyle name="Note 6" xfId="89" xr:uid="{00000000-0005-0000-0000-00006D000000}"/>
    <cellStyle name="Note 7" xfId="103" xr:uid="{00000000-0005-0000-0000-00006E000000}"/>
    <cellStyle name="Output" xfId="9" builtinId="21" customBuiltin="1"/>
    <cellStyle name="Percent 2" xfId="4" xr:uid="{00000000-0005-0000-0000-000071000000}"/>
    <cellStyle name="Title 2" xfId="16" xr:uid="{00000000-0005-0000-0000-000072000000}"/>
    <cellStyle name="Total" xfId="13" builtinId="25" customBuiltin="1"/>
    <cellStyle name="Warning Text 2" xfId="21" xr:uid="{00000000-0005-0000-0000-000074000000}"/>
  </cellStyles>
  <dxfs count="0"/>
  <tableStyles count="0" defaultTableStyle="TableStyleMedium2" defaultPivotStyle="PivotStyleLight16"/>
  <colors>
    <mruColors>
      <color rgb="FF15B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usernames" Target="revisions/userNames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121" Type="http://schemas.openxmlformats.org/officeDocument/2006/relationships/revisionLog" Target="revisionLog95.xml"/><Relationship Id="rId133" Type="http://schemas.openxmlformats.org/officeDocument/2006/relationships/revisionLog" Target="revisionLog7.xml"/><Relationship Id="rId125" Type="http://schemas.openxmlformats.org/officeDocument/2006/relationships/revisionLog" Target="revisionLog99.xml"/><Relationship Id="rId129" Type="http://schemas.openxmlformats.org/officeDocument/2006/relationships/revisionLog" Target="revisionLog3.xml"/><Relationship Id="rId124" Type="http://schemas.openxmlformats.org/officeDocument/2006/relationships/revisionLog" Target="revisionLog98.xml"/><Relationship Id="rId132" Type="http://schemas.openxmlformats.org/officeDocument/2006/relationships/revisionLog" Target="revisionLog6.xml"/><Relationship Id="rId123" Type="http://schemas.openxmlformats.org/officeDocument/2006/relationships/revisionLog" Target="revisionLog97.xml"/><Relationship Id="rId128" Type="http://schemas.openxmlformats.org/officeDocument/2006/relationships/revisionLog" Target="revisionLog2.xml"/><Relationship Id="rId131" Type="http://schemas.openxmlformats.org/officeDocument/2006/relationships/revisionLog" Target="revisionLog5.xml"/><Relationship Id="rId127" Type="http://schemas.openxmlformats.org/officeDocument/2006/relationships/revisionLog" Target="revisionLog1.xml"/><Relationship Id="rId122" Type="http://schemas.openxmlformats.org/officeDocument/2006/relationships/revisionLog" Target="revisionLog96.xml"/><Relationship Id="rId130" Type="http://schemas.openxmlformats.org/officeDocument/2006/relationships/revisionLog" Target="revisionLog4.xml"/><Relationship Id="rId135" Type="http://schemas.openxmlformats.org/officeDocument/2006/relationships/revisionLog" Target="revisionLog9.xml"/><Relationship Id="rId126" Type="http://schemas.openxmlformats.org/officeDocument/2006/relationships/revisionLog" Target="revisionLog100.xml"/><Relationship Id="rId134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8321976-DD17-4617-A94C-B2DED51553A5}" diskRevisions="1" revisionId="12555" version="3">
  <header guid="{BB160A41-D62E-4920-9B5E-317A7C4049E3}" dateTime="2021-10-25T09:55:28" maxSheetId="13" userName="Hamidreza Beygi" r:id="rId121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2BECEC7E-9F0E-48FC-B12D-9EBDC58E3F12}" dateTime="2021-10-25T19:48:01" maxSheetId="13" userName="Hamidreza Beygi" r:id="rId122" minRId="12176" maxRId="12191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8CA79C4D-22D6-4312-B056-C39148B72686}" dateTime="2021-10-25T19:51:35" maxSheetId="13" userName="Hamidreza Beygi" r:id="rId123" minRId="12192" maxRId="12197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FC9B1102-1484-43B1-8B76-3BB75C475234}" dateTime="2021-10-25T20:29:45" maxSheetId="13" userName="Hamidreza Beygi" r:id="rId124" minRId="12200" maxRId="12224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AFD62178-0682-49A0-BB18-FE827CF43D4F}" dateTime="2021-10-25T20:38:03" maxSheetId="13" userName="Hamidreza Beygi" r:id="rId125" minRId="12225" maxRId="12245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6BB67700-CFFB-4C73-BD74-5CDE9F7140C4}" dateTime="2021-10-25T20:45:43" maxSheetId="13" userName="Hamidreza Beygi" r:id="rId126" minRId="12246" maxRId="12255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BD8E9608-61C6-4C3F-9447-25DFE9B9CB98}" dateTime="2021-10-26T09:03:14" maxSheetId="13" userName="Seyed Mohsen Ebrahimi" r:id="rId127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010E2CE5-4699-4098-AFD9-3D3DF547472B}" dateTime="2021-10-26T09:06:27" maxSheetId="13" userName="Seyed Mohsen Ebrahimi" r:id="rId128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F22642E9-AED4-4E6C-8CE2-386B03D755B2}" dateTime="2021-10-26T09:08:05" maxSheetId="13" userName="Seyed Mohsen Ebrahimi" r:id="rId129" minRId="12258" maxRId="12299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BA5ACDC7-5E0B-4040-B647-185157604665}" dateTime="2021-10-26T09:08:29" maxSheetId="13" userName="Seyed Mohsen Ebrahimi" r:id="rId130" minRId="12300" maxRId="12310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8471C8AB-6EAF-4107-847D-5B9A3DAA5F04}" dateTime="2021-10-26T09:08:50" maxSheetId="13" userName="Seyed Mohsen Ebrahimi" r:id="rId131" minRId="12311" maxRId="12537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70C3EDD4-444C-4447-B371-4D58D5FC0B83}" dateTime="2021-10-26T09:17:00" maxSheetId="13" userName="Seyed Mohsen Ebrahimi" r:id="rId132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03EDACE1-A0F5-49CC-B76D-494D9923EB60}" dateTime="2021-10-26T09:22:39" maxSheetId="13" userName="Seyed Mohsen Ebrahimi" r:id="rId133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14A8909C-5D5E-4D65-BE30-294193063D3C}" dateTime="2021-11-23T11:50:00" maxSheetId="13" userName="Seyed Mohsen Ebrahimi" r:id="rId134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  <header guid="{88321976-DD17-4617-A94C-B2DED51553A5}" dateTime="2021-11-23T11:51:19" maxSheetId="13" userName="Seyed Mohsen Ebrahimi" r:id="rId135" minRId="12541" maxRId="12554">
    <sheetIdMap count="12">
      <sheetId val="1"/>
      <sheetId val="2"/>
      <sheetId val="3"/>
      <sheetId val="4"/>
      <sheetId val="11"/>
      <sheetId val="10"/>
      <sheetId val="8"/>
      <sheetId val="9"/>
      <sheetId val="6"/>
      <sheetId val="7"/>
      <sheetId val="12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A54:C54">
    <dxf>
      <alignment horizontal="centerContinuous"/>
    </dxf>
  </rfmt>
  <rfmt sheetId="3" sqref="A54:C54">
    <dxf>
      <fill>
        <patternFill>
          <bgColor theme="6" tint="0.79998168889431442"/>
        </patternFill>
      </fill>
    </dxf>
  </rfmt>
  <rfmt sheetId="3" sqref="C63:R63">
    <dxf>
      <fill>
        <patternFill>
          <bgColor theme="6" tint="0.39997558519241921"/>
        </patternFill>
      </fill>
    </dxf>
  </rfmt>
  <rfmt sheetId="3" sqref="Q57:R62">
    <dxf>
      <fill>
        <patternFill>
          <bgColor theme="6" tint="0.39997558519241921"/>
        </patternFill>
      </fill>
    </dxf>
  </rfmt>
  <rfmt sheetId="3" sqref="D57:D62">
    <dxf>
      <fill>
        <patternFill>
          <bgColor theme="6" tint="0.39997558519241921"/>
        </patternFill>
      </fill>
    </dxf>
  </rfmt>
  <rfmt sheetId="3" sqref="B57:B63">
    <dxf>
      <fill>
        <patternFill patternType="solid">
          <bgColor theme="6" tint="0.39997558519241921"/>
        </patternFill>
      </fill>
    </dxf>
  </rfmt>
  <rcv guid="{74ED7A36-0A6D-419F-AF21-86902042F3A1}" action="delete"/>
  <rdn rId="0" localSheetId="3" customView="1" name="Z_74ED7A36_0A6D_419F_AF21_86902042F3A1_.wvu.PrintArea" hidden="1" oldHidden="1">
    <formula>'12 ماهه'!$B$57:$R$63</formula>
    <oldFormula>'12 ماهه'!$B$57:$R$63</oldFormula>
  </rdn>
  <rcv guid="{74ED7A36-0A6D-419F-AF21-86902042F3A1}" action="add"/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="1" sqref="D44" start="0" length="0">
    <dxf>
      <font>
        <sz val="18"/>
        <color auto="1"/>
        <name val="B Nazanin"/>
        <scheme val="none"/>
      </font>
      <fill>
        <patternFill patternType="solid">
          <bgColor theme="8" tint="0.79998168889431442"/>
        </patternFill>
      </fill>
      <border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</rfmt>
  <rfmt sheetId="3" s="1" sqref="D45" start="0" length="0">
    <dxf>
      <font>
        <sz val="18"/>
        <color auto="1"/>
        <name val="B Nazanin"/>
        <scheme val="none"/>
      </font>
      <fill>
        <patternFill patternType="solid">
          <bgColor theme="8" tint="0.79998168889431442"/>
        </patternFill>
      </fill>
      <border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</rfmt>
  <rfmt sheetId="3" s="1" sqref="D46" start="0" length="0">
    <dxf>
      <font>
        <sz val="18"/>
        <color auto="1"/>
        <name val="B Nazanin"/>
        <scheme val="none"/>
      </font>
      <fill>
        <patternFill patternType="solid">
          <bgColor theme="8" tint="0.79998168889431442"/>
        </patternFill>
      </fill>
      <border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</rfmt>
  <rfmt sheetId="3" s="1" sqref="D47" start="0" length="0">
    <dxf>
      <font>
        <sz val="18"/>
        <color auto="1"/>
        <name val="B Nazanin"/>
        <scheme val="none"/>
      </font>
      <fill>
        <patternFill patternType="solid">
          <bgColor theme="8" tint="0.79998168889431442"/>
        </patternFill>
      </fill>
      <border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</rfmt>
  <rfmt sheetId="3" s="1" sqref="D48" start="0" length="0">
    <dxf>
      <font>
        <sz val="18"/>
        <color auto="1"/>
        <name val="B Nazanin"/>
        <scheme val="none"/>
      </font>
      <fill>
        <patternFill patternType="solid">
          <bgColor theme="8" tint="0.79998168889431442"/>
        </patternFill>
      </fill>
      <border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</rfmt>
  <rcc rId="12246" sId="3" odxf="1" dxf="1">
    <oc r="D55">
      <f>D49+D43+D27+D19+D54</f>
    </oc>
    <nc r="D55">
      <f>D49+D43+D27+D19+D54</f>
    </nc>
    <odxf>
      <fill>
        <patternFill>
          <bgColor rgb="FF15B000"/>
        </patternFill>
      </fill>
    </odxf>
    <ndxf>
      <fill>
        <patternFill>
          <bgColor rgb="FFFFC000"/>
        </patternFill>
      </fill>
    </ndxf>
  </rcc>
  <rcc rId="12247" sId="3" odxf="1" dxf="1">
    <oc r="E55">
      <f>E49+E43+E27+E19+E54</f>
    </oc>
    <nc r="E55">
      <f>E49+E43+E27+E19+E54</f>
    </nc>
    <odxf>
      <fill>
        <patternFill>
          <bgColor rgb="FF15B000"/>
        </patternFill>
      </fill>
    </odxf>
    <ndxf>
      <fill>
        <patternFill>
          <bgColor rgb="FFFFC000"/>
        </patternFill>
      </fill>
    </ndxf>
  </rcc>
  <rcc rId="12248" sId="3" odxf="1" dxf="1">
    <oc r="F55">
      <f>F49+F43+F27+F19+F54</f>
    </oc>
    <nc r="F55">
      <f>F49+F43+F27+F19+F54</f>
    </nc>
    <odxf>
      <fill>
        <patternFill>
          <bgColor rgb="FF15B000"/>
        </patternFill>
      </fill>
    </odxf>
    <ndxf>
      <fill>
        <patternFill>
          <bgColor rgb="FFFFC000"/>
        </patternFill>
      </fill>
    </ndxf>
  </rcc>
  <rcc rId="12249" sId="3" odxf="1" dxf="1">
    <oc r="G55">
      <f>G49+G43+G27+G19+G54</f>
    </oc>
    <nc r="G55">
      <f>G49+G43+G27+G19+G54</f>
    </nc>
    <odxf>
      <fill>
        <patternFill>
          <bgColor rgb="FF15B000"/>
        </patternFill>
      </fill>
    </odxf>
    <ndxf>
      <fill>
        <patternFill>
          <bgColor rgb="FFFFC000"/>
        </patternFill>
      </fill>
    </ndxf>
  </rcc>
  <rcc rId="12250" sId="3" odxf="1" s="1" dxf="1">
    <oc r="R57">
      <f>Q57/D57</f>
    </oc>
    <nc r="R57">
      <f>Q57/D57</f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B Mitra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20"/>
        <color auto="1"/>
        <name val="B Nazanin"/>
        <scheme val="none"/>
      </font>
      <fill>
        <patternFill patternType="solid">
          <bgColor rgb="FF15B000"/>
        </patternFill>
      </fill>
      <alignment shrinkToFit="1" readingOrder="0"/>
    </ndxf>
  </rcc>
  <rcc rId="12251" sId="3" odxf="1" s="1" dxf="1">
    <oc r="R58">
      <f>Q58/D58</f>
    </oc>
    <nc r="R58">
      <f>Q58/D58</f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B Mitra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20"/>
        <color auto="1"/>
        <name val="B Nazanin"/>
        <scheme val="none"/>
      </font>
      <fill>
        <patternFill patternType="solid">
          <bgColor rgb="FF15B000"/>
        </patternFill>
      </fill>
      <alignment shrinkToFit="1" readingOrder="0"/>
    </ndxf>
  </rcc>
  <rcc rId="12252" sId="3" odxf="1" s="1" dxf="1">
    <oc r="R59">
      <f>Q59/D59</f>
    </oc>
    <nc r="R59">
      <f>Q59/D59</f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B Mitra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20"/>
        <color auto="1"/>
        <name val="B Nazanin"/>
        <scheme val="none"/>
      </font>
      <fill>
        <patternFill patternType="solid">
          <bgColor rgb="FF15B000"/>
        </patternFill>
      </fill>
      <alignment shrinkToFit="1" readingOrder="0"/>
    </ndxf>
  </rcc>
  <rcc rId="12253" sId="3" odxf="1" s="1" dxf="1">
    <oc r="R60">
      <f>Q60/D60</f>
    </oc>
    <nc r="R60">
      <f>Q60/D60</f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B Mitra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20"/>
        <color auto="1"/>
        <name val="B Nazanin"/>
        <scheme val="none"/>
      </font>
      <fill>
        <patternFill patternType="solid">
          <bgColor rgb="FF15B000"/>
        </patternFill>
      </fill>
      <alignment shrinkToFit="1" readingOrder="0"/>
    </ndxf>
  </rcc>
  <rcc rId="12254" sId="3" odxf="1" s="1" dxf="1">
    <oc r="R61">
      <f>Q61/D61</f>
    </oc>
    <nc r="R61">
      <f>Q61/D61</f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B Mitra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20"/>
        <color auto="1"/>
        <name val="B Nazanin"/>
        <scheme val="none"/>
      </font>
      <fill>
        <patternFill patternType="solid">
          <bgColor rgb="FF15B000"/>
        </patternFill>
      </fill>
      <alignment shrinkToFit="1" readingOrder="0"/>
    </ndxf>
  </rcc>
  <rcc rId="12255" sId="3" odxf="1" s="1" dxf="1">
    <oc r="R62">
      <f>Q62/D62</f>
    </oc>
    <nc r="R62">
      <f>Q62/D62</f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B Mitra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20"/>
        <color auto="1"/>
        <name val="B Nazanin"/>
        <scheme val="none"/>
      </font>
      <fill>
        <patternFill patternType="solid">
          <bgColor rgb="FF15B000"/>
        </patternFill>
      </fill>
      <alignment shrinkToFit="1" readingOrder="0"/>
    </ndxf>
  </rcc>
  <rfmt sheetId="3" sqref="D67" start="0" length="0">
    <dxf>
      <fill>
        <patternFill patternType="none">
          <bgColor indexed="65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4ED7A36-0A6D-419F-AF21-86902042F3A1}" action="delete"/>
  <rdn rId="0" localSheetId="3" customView="1" name="Z_74ED7A36_0A6D_419F_AF21_86902042F3A1_.wvu.PrintArea" hidden="1" oldHidden="1">
    <formula>'12 ماهه'!$B$57:$R$63</formula>
    <oldFormula>'12 ماهه'!$B$57:$R$63</oldFormula>
  </rdn>
  <rcv guid="{74ED7A36-0A6D-419F-AF21-86902042F3A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58" sId="3">
    <oc r="D19">
      <f>SUM(D4:D18)</f>
    </oc>
    <nc r="D19">
      <f>SUM(D4:D18)</f>
    </nc>
  </rcc>
  <rcc rId="12259" sId="3">
    <oc r="E19">
      <f>SUM(E4:E18)</f>
    </oc>
    <nc r="E19">
      <f>SUM(E4:E18)</f>
    </nc>
  </rcc>
  <rcc rId="12260" sId="3">
    <oc r="F19">
      <f>SUM(F4:F18)</f>
    </oc>
    <nc r="F19">
      <f>SUM(F4:F18)</f>
    </nc>
  </rcc>
  <rcc rId="12261" sId="3">
    <oc r="G19">
      <f>SUM(G4:G18)</f>
    </oc>
    <nc r="G19">
      <f>SUM(G4:G18)</f>
    </nc>
  </rcc>
  <rcc rId="12262" sId="3">
    <oc r="H19">
      <f>SUM(H4:H18)</f>
    </oc>
    <nc r="H19">
      <f>SUM(H4:H18)</f>
    </nc>
  </rcc>
  <rcc rId="12263" sId="3">
    <oc r="I19">
      <f>SUM(I4:I18)</f>
    </oc>
    <nc r="I19">
      <f>SUM(I4:I18)</f>
    </nc>
  </rcc>
  <rcc rId="12264" sId="3">
    <oc r="J19">
      <f>SUM(J4:J18)</f>
    </oc>
    <nc r="J19">
      <f>SUM(J4:J18)</f>
    </nc>
  </rcc>
  <rcc rId="12265" sId="3">
    <oc r="D27">
      <f>SUM(D20:D26)</f>
    </oc>
    <nc r="D27">
      <f>SUM(D20:D26)</f>
    </nc>
  </rcc>
  <rcc rId="12266" sId="3">
    <oc r="E27">
      <f>SUM(E20:E26)</f>
    </oc>
    <nc r="E27">
      <f>SUM(E20:E26)</f>
    </nc>
  </rcc>
  <rcc rId="12267" sId="3">
    <oc r="F27">
      <f>SUM(F20:F26)</f>
    </oc>
    <nc r="F27">
      <f>SUM(F20:F26)</f>
    </nc>
  </rcc>
  <rcc rId="12268" sId="3">
    <oc r="G27">
      <f>SUM(G20:G26)</f>
    </oc>
    <nc r="G27">
      <f>SUM(G20:G26)</f>
    </nc>
  </rcc>
  <rcc rId="12269" sId="3">
    <oc r="H27">
      <f>SUM(H20:H26)</f>
    </oc>
    <nc r="H27">
      <f>SUM(H20:H26)</f>
    </nc>
  </rcc>
  <rcc rId="12270" sId="3">
    <oc r="I27">
      <f>SUM(I20:I26)</f>
    </oc>
    <nc r="I27">
      <f>SUM(I20:I26)</f>
    </nc>
  </rcc>
  <rcc rId="12271" sId="3">
    <oc r="J27">
      <f>SUM(J20:J26)</f>
    </oc>
    <nc r="J27">
      <f>SUM(J20:J26)</f>
    </nc>
  </rcc>
  <rcc rId="12272" sId="3">
    <oc r="D43">
      <f>SUM(D28:D42)</f>
    </oc>
    <nc r="D43">
      <f>SUM(D28:D42)</f>
    </nc>
  </rcc>
  <rcc rId="12273" sId="3">
    <oc r="E43">
      <f>SUM(E28:E42)</f>
    </oc>
    <nc r="E43">
      <f>SUM(E28:E42)</f>
    </nc>
  </rcc>
  <rcc rId="12274" sId="3">
    <oc r="F43">
      <f>SUM(F28:F42)</f>
    </oc>
    <nc r="F43">
      <f>SUM(F28:F42)</f>
    </nc>
  </rcc>
  <rcc rId="12275" sId="3">
    <oc r="G43">
      <f>SUM(G28:G42)</f>
    </oc>
    <nc r="G43">
      <f>SUM(G28:G42)</f>
    </nc>
  </rcc>
  <rcc rId="12276" sId="3">
    <oc r="H43">
      <f>SUM(H28:H42)</f>
    </oc>
    <nc r="H43">
      <f>SUM(H28:H42)</f>
    </nc>
  </rcc>
  <rcc rId="12277" sId="3">
    <oc r="I43">
      <f>SUM(I28:I42)</f>
    </oc>
    <nc r="I43">
      <f>SUM(I28:I42)</f>
    </nc>
  </rcc>
  <rcc rId="12278" sId="3">
    <oc r="J43">
      <f>SUM(J28:J42)</f>
    </oc>
    <nc r="J43">
      <f>SUM(J28:J42)</f>
    </nc>
  </rcc>
  <rcc rId="12279" sId="3">
    <oc r="E49">
      <f>SUM(E44:E48)</f>
    </oc>
    <nc r="E49">
      <f>SUM(E44:E48)</f>
    </nc>
  </rcc>
  <rcc rId="12280" sId="3">
    <oc r="F49">
      <f>SUM(F44:F48)</f>
    </oc>
    <nc r="F49">
      <f>SUM(F44:F48)</f>
    </nc>
  </rcc>
  <rcc rId="12281" sId="3">
    <oc r="G49">
      <f>SUM(G44:G48)</f>
    </oc>
    <nc r="G49">
      <f>SUM(G44:G48)</f>
    </nc>
  </rcc>
  <rcc rId="12282" sId="3">
    <oc r="H49">
      <f>SUM(H44:H48)</f>
    </oc>
    <nc r="H49">
      <f>SUM(H44:H48)</f>
    </nc>
  </rcc>
  <rcc rId="12283" sId="3">
    <oc r="I49">
      <f>SUM(I44:I48)</f>
    </oc>
    <nc r="I49">
      <f>SUM(I44:I48)</f>
    </nc>
  </rcc>
  <rcc rId="12284" sId="3">
    <oc r="J49">
      <f>SUM(J44:J48)</f>
    </oc>
    <nc r="J49">
      <f>SUM(J44:J48)</f>
    </nc>
  </rcc>
  <rcc rId="12285" sId="3">
    <oc r="K50">
      <f>'سه ماه دوم'!H38</f>
    </oc>
    <nc r="K50"/>
  </rcc>
  <rcc rId="12286" sId="3">
    <oc r="D54">
      <f>SUM(D50:D53)</f>
    </oc>
    <nc r="D54">
      <f>SUM(D50:D53)</f>
    </nc>
  </rcc>
  <rcc rId="12287" sId="3">
    <oc r="E54">
      <f>SUM(E50:E53)</f>
    </oc>
    <nc r="E54">
      <f>SUM(E50:E53)</f>
    </nc>
  </rcc>
  <rcc rId="12288" sId="3">
    <oc r="F54">
      <f>SUM(F50:F53)</f>
    </oc>
    <nc r="F54">
      <f>SUM(F50:F53)</f>
    </nc>
  </rcc>
  <rcc rId="12289" sId="3">
    <oc r="G54">
      <f>SUM(G50:G53)</f>
    </oc>
    <nc r="G54">
      <f>SUM(G50:G53)</f>
    </nc>
  </rcc>
  <rcc rId="12290" sId="3">
    <oc r="H54">
      <f>SUM(H50:H53)</f>
    </oc>
    <nc r="H54">
      <f>SUM(H50:H53)</f>
    </nc>
  </rcc>
  <rcc rId="12291" sId="3">
    <oc r="I54">
      <f>SUM(I50:I53)</f>
    </oc>
    <nc r="I54">
      <f>SUM(I50:I53)</f>
    </nc>
  </rcc>
  <rcc rId="12292" sId="3">
    <oc r="J54">
      <f>SUM(J50:J53)</f>
    </oc>
    <nc r="J54">
      <f>SUM(J50:J53)</f>
    </nc>
  </rcc>
  <rcc rId="12293" sId="3">
    <oc r="E63">
      <f>SUM(E57:E62)</f>
    </oc>
    <nc r="E63">
      <f>SUM(E57:E62)</f>
    </nc>
  </rcc>
  <rcc rId="12294" sId="3">
    <oc r="F63">
      <f>SUM(F57:F62)</f>
    </oc>
    <nc r="F63">
      <f>SUM(F57:F62)</f>
    </nc>
  </rcc>
  <rcc rId="12295" sId="3">
    <oc r="G63">
      <f>SUM(G57:G62)</f>
    </oc>
    <nc r="G63">
      <f>SUM(G57:G62)</f>
    </nc>
  </rcc>
  <rcc rId="12296" sId="3">
    <oc r="H63">
      <f>SUM(H57:H62)</f>
    </oc>
    <nc r="H63">
      <f>SUM(H57:H62)</f>
    </nc>
  </rcc>
  <rcc rId="12297" sId="3">
    <oc r="I63">
      <f>SUM(I57:I62)</f>
    </oc>
    <nc r="I63">
      <f>SUM(I57:I62)</f>
    </nc>
  </rcc>
  <rcc rId="12298" sId="3">
    <oc r="J63">
      <f>SUM(J57:J62)</f>
    </oc>
    <nc r="J63">
      <f>SUM(J57:J62)</f>
    </nc>
  </rcc>
  <rcc rId="12299" sId="3">
    <oc r="D63">
      <f>SUM(D57:D62)</f>
    </oc>
    <nc r="D63">
      <f>SUM(D57:D62)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0" sId="3">
    <oc r="K63">
      <f>SUM(K57:K62)</f>
    </oc>
    <nc r="K63"/>
  </rcc>
  <rcc rId="12301" sId="3">
    <oc r="L63">
      <f>SUM(L57:L62)</f>
    </oc>
    <nc r="L63"/>
  </rcc>
  <rcc rId="12302" sId="3">
    <oc r="M63">
      <f>SUM(M57:M62)</f>
    </oc>
    <nc r="M63"/>
  </rcc>
  <rcc rId="12303" sId="3">
    <oc r="N63">
      <f>SUM(N57:N62)</f>
    </oc>
    <nc r="N63"/>
  </rcc>
  <rcc rId="12304" sId="3">
    <oc r="O63">
      <f>SUM(O57:O62)</f>
    </oc>
    <nc r="O63"/>
  </rcc>
  <rcc rId="12305" sId="3">
    <oc r="P63">
      <f>SUM(P57:P62)</f>
    </oc>
    <nc r="P63"/>
  </rcc>
  <rcc rId="12306" sId="3" numFmtId="4">
    <oc r="H61">
      <v>0</v>
    </oc>
    <nc r="H61"/>
  </rcc>
  <rcc rId="12307" sId="3" numFmtId="4">
    <oc r="I61">
      <v>0</v>
    </oc>
    <nc r="I61"/>
  </rcc>
  <rcc rId="12308" sId="3" numFmtId="4">
    <oc r="H62">
      <v>0</v>
    </oc>
    <nc r="H62"/>
  </rcc>
  <rcc rId="12309" sId="3" numFmtId="4">
    <oc r="I62">
      <v>0</v>
    </oc>
    <nc r="I62"/>
  </rcc>
  <rcc rId="12310" sId="3" numFmtId="4">
    <oc r="J62">
      <v>0</v>
    </oc>
    <nc r="J62"/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11" sId="3" numFmtId="4">
    <oc r="H4">
      <f>'سه ماه دوم'!E22</f>
    </oc>
    <nc r="H4">
      <v>138934000</v>
    </nc>
  </rcc>
  <rcc rId="12312" sId="3" numFmtId="4">
    <oc r="I4">
      <f>'سه ماه دوم'!F22</f>
    </oc>
    <nc r="I4">
      <v>106822000</v>
    </nc>
  </rcc>
  <rcc rId="12313" sId="3" numFmtId="4">
    <oc r="J4">
      <f>'سه ماه دوم'!G22</f>
    </oc>
    <nc r="J4">
      <v>0</v>
    </nc>
  </rcc>
  <rcc rId="12314" sId="3" numFmtId="4">
    <oc r="Q4">
      <f>SUM(E4:P4)</f>
    </oc>
    <nc r="Q4">
      <v>343112000</v>
    </nc>
  </rcc>
  <rcc rId="12315" sId="3" numFmtId="13">
    <oc r="R4">
      <f>Q4/D4</f>
    </oc>
    <nc r="R4">
      <v>1.7773065932263381</v>
    </nc>
  </rcc>
  <rcc rId="12316" sId="3" numFmtId="4">
    <oc r="Q5">
      <f>SUM(E5:P5)</f>
    </oc>
    <nc r="Q5">
      <v>535201075</v>
    </nc>
  </rcc>
  <rcc rId="12317" sId="3" numFmtId="13">
    <oc r="R5">
      <f>Q5/D5</f>
    </oc>
    <nc r="R5">
      <v>0.45891095327583625</v>
    </nc>
  </rcc>
  <rcc rId="12318" sId="3" numFmtId="4">
    <oc r="H6">
      <f>'سه ماه دوم'!E2</f>
    </oc>
    <nc r="H6">
      <v>26268000</v>
    </nc>
  </rcc>
  <rcc rId="12319" sId="3" numFmtId="4">
    <oc r="I6">
      <f>'سه ماه دوم'!F2</f>
    </oc>
    <nc r="I6">
      <v>27760000</v>
    </nc>
  </rcc>
  <rcc rId="12320" sId="3" numFmtId="4">
    <oc r="J6">
      <f>'سه ماه دوم'!G2</f>
    </oc>
    <nc r="J6">
      <v>0</v>
    </nc>
  </rcc>
  <rcc rId="12321" sId="3" numFmtId="4">
    <oc r="Q6">
      <f>SUM(E6:P6)</f>
    </oc>
    <nc r="Q6">
      <v>242829000</v>
    </nc>
  </rcc>
  <rcc rId="12322" sId="3" numFmtId="13">
    <oc r="R6">
      <f>Q6/D6</f>
    </oc>
    <nc r="R6">
      <v>1.0641449074243143</v>
    </nc>
  </rcc>
  <rcc rId="12323" sId="3" numFmtId="4">
    <oc r="Q7">
      <f>SUM(E7:P7)</f>
    </oc>
    <nc r="Q7">
      <v>186664000</v>
    </nc>
  </rcc>
  <rcc rId="12324" sId="3" numFmtId="13">
    <oc r="R7">
      <f>Q7/D7</f>
    </oc>
    <nc r="R7">
      <v>0.48427971011986093</v>
    </nc>
  </rcc>
  <rcc rId="12325" sId="3" numFmtId="4">
    <oc r="Q8">
      <f>SUM(E8:P8)</f>
    </oc>
    <nc r="Q8">
      <v>771900000</v>
    </nc>
  </rcc>
  <rcc rId="12326" sId="3" numFmtId="13">
    <oc r="R8">
      <f>Q8/D8</f>
    </oc>
    <nc r="R8">
      <v>0.25729999999999997</v>
    </nc>
  </rcc>
  <rcc rId="12327" sId="3" numFmtId="4">
    <oc r="Q9">
      <f>SUM(E9:P9)</f>
    </oc>
    <nc r="Q9">
      <v>183001164</v>
    </nc>
  </rcc>
  <rcc rId="12328" sId="3" numFmtId="13">
    <oc r="R9">
      <f>Q9/D9</f>
    </oc>
    <nc r="R9">
      <v>9.9967338833644434E-2</v>
    </nc>
  </rcc>
  <rcc rId="12329" sId="3" numFmtId="4">
    <oc r="Q10">
      <f>SUM(E10:P10)</f>
    </oc>
    <nc r="Q10">
      <v>0</v>
    </nc>
  </rcc>
  <rcc rId="12330" sId="3" numFmtId="13">
    <oc r="R10">
      <f>Q10/D10</f>
    </oc>
    <nc r="R10">
      <v>0</v>
    </nc>
  </rcc>
  <rcc rId="12331" sId="3" numFmtId="4">
    <oc r="Q11">
      <f>SUM(E11:P11)</f>
    </oc>
    <nc r="Q11">
      <v>0</v>
    </nc>
  </rcc>
  <rcc rId="12332" sId="3" numFmtId="13">
    <oc r="R11">
      <f>Q11/D11</f>
    </oc>
    <nc r="R11">
      <v>0</v>
    </nc>
  </rcc>
  <rcc rId="12333" sId="3" numFmtId="4">
    <oc r="H12">
      <f>'سه ماه دوم'!E6+248155000+'سه ماه دوم'!E8+'سه ماه دوم'!E11+'سه ماه دوم'!E24+'سه ماه دوم'!E30</f>
    </oc>
    <nc r="H12">
      <v>313777193</v>
    </nc>
  </rcc>
  <rcc rId="12334" sId="3" numFmtId="4">
    <oc r="I12">
      <f>'سه ماه دوم'!F6+248155000+'سه ماه دوم'!F8+'سه ماه دوم'!F11+'سه ماه دوم'!F24+'سه ماه دوم'!F30</f>
    </oc>
    <nc r="I12">
      <v>335812605</v>
    </nc>
  </rcc>
  <rcc rId="12335" sId="3" numFmtId="4">
    <oc r="J12">
      <f>'سه ماه دوم'!G6+248155000+'سه ماه دوم'!G8+'سه ماه دوم'!G11+'سه ماه دوم'!G24+'سه ماه دوم'!G30</f>
    </oc>
    <nc r="J12">
      <v>301997766</v>
    </nc>
  </rcc>
  <rcc rId="12336" sId="3" numFmtId="4">
    <oc r="Q12">
      <f>SUM(E12:P12)</f>
    </oc>
    <nc r="Q12">
      <v>1692746119</v>
    </nc>
  </rcc>
  <rcc rId="12337" sId="3" numFmtId="13">
    <oc r="R12">
      <f>Q12/D12</f>
    </oc>
    <nc r="R12">
      <v>0.47751162638514033</v>
    </nc>
  </rcc>
  <rcc rId="12338" sId="3" numFmtId="4">
    <oc r="H13">
      <f>'سه ماه دوم'!E17+'سه ماه دوم'!E33+'سه ماه دوم'!E34+'سه ماه دوم'!E36+'سه ماه دوم'!E89+'سه ماه دوم'!E19</f>
    </oc>
    <nc r="H13">
      <v>324055440</v>
    </nc>
  </rcc>
  <rcc rId="12339" sId="3" numFmtId="4">
    <oc r="I13">
      <f>'سه ماه دوم'!F17+'سه ماه دوم'!F33+'سه ماه دوم'!F34+'سه ماه دوم'!F36+'سه ماه دوم'!F89+'سه ماه دوم'!F19</f>
    </oc>
    <nc r="I13">
      <v>203270000</v>
    </nc>
  </rcc>
  <rcc rId="12340" sId="3" numFmtId="4">
    <oc r="J13">
      <f>'سه ماه دوم'!G17+'سه ماه دوم'!G33+'سه ماه دوم'!G34+'سه ماه دوم'!G36+'سه ماه دوم'!G89+'سه ماه دوم'!G19+'سه ماه دوم'!G87</f>
    </oc>
    <nc r="J13">
      <v>550066301</v>
    </nc>
  </rcc>
  <rcc rId="12341" sId="3" numFmtId="4">
    <oc r="Q13">
      <f>SUM(E13:P13)</f>
    </oc>
    <nc r="Q13">
      <v>1482228142</v>
    </nc>
  </rcc>
  <rcc rId="12342" sId="3" numFmtId="13">
    <oc r="R13">
      <f>Q13/D13</f>
    </oc>
    <nc r="R13">
      <v>0.33300266046595223</v>
    </nc>
  </rcc>
  <rcc rId="12343" sId="3" numFmtId="4">
    <oc r="Q14">
      <f>SUM(E14:P14)</f>
    </oc>
    <nc r="Q14">
      <v>0</v>
    </nc>
  </rcc>
  <rcc rId="12344" sId="3" numFmtId="13">
    <oc r="R14">
      <f>Q14/D14</f>
    </oc>
    <nc r="R14">
      <v>0</v>
    </nc>
  </rcc>
  <rcc rId="12345" sId="3" numFmtId="4">
    <oc r="H15">
      <f>'سه ماه دوم'!E20</f>
    </oc>
    <nc r="H15">
      <v>115539199</v>
    </nc>
  </rcc>
  <rcc rId="12346" sId="3" numFmtId="4">
    <oc r="I15">
      <f>'سه ماه دوم'!F20</f>
    </oc>
    <nc r="I15">
      <v>131718229</v>
    </nc>
  </rcc>
  <rcc rId="12347" sId="3" numFmtId="4">
    <oc r="J15">
      <f>'سه ماه دوم'!G20</f>
    </oc>
    <nc r="J15">
      <v>77794190</v>
    </nc>
  </rcc>
  <rcc rId="12348" sId="3" numFmtId="4">
    <oc r="Q15">
      <f>SUM(E15:P15)</f>
    </oc>
    <nc r="Q15">
      <v>477059262</v>
    </nc>
  </rcc>
  <rcc rId="12349" sId="3" numFmtId="13">
    <oc r="R15">
      <f>Q15/D15</f>
    </oc>
    <nc r="R15">
      <v>0.68641620431654671</v>
    </nc>
  </rcc>
  <rcc rId="12350" sId="3" numFmtId="4">
    <oc r="H16">
      <f>'سه ماه دوم'!E9</f>
    </oc>
    <nc r="H16">
      <v>5357558</v>
    </nc>
  </rcc>
  <rcc rId="12351" sId="3" numFmtId="4">
    <oc r="I16">
      <f>'سه ماه دوم'!F9</f>
    </oc>
    <nc r="I16">
      <v>2219651</v>
    </nc>
  </rcc>
  <rcc rId="12352" sId="3" numFmtId="4">
    <oc r="J16">
      <f>'سه ماه دوم'!G9</f>
    </oc>
    <nc r="J16">
      <v>2578559</v>
    </nc>
  </rcc>
  <rcc rId="12353" sId="3" numFmtId="4">
    <oc r="Q16">
      <f>SUM(E16:P16)</f>
    </oc>
    <nc r="Q16">
      <v>5203162233</v>
    </nc>
  </rcc>
  <rcc rId="12354" sId="3" numFmtId="13">
    <oc r="R16">
      <f>Q16/D16</f>
    </oc>
    <nc r="R16">
      <v>1.3007905582499999</v>
    </nc>
  </rcc>
  <rcc rId="12355" sId="3" numFmtId="4">
    <oc r="Q17">
      <f>SUM(E17:P17)</f>
    </oc>
    <nc r="Q17">
      <v>0</v>
    </nc>
  </rcc>
  <rcc rId="12356" sId="3" numFmtId="13">
    <oc r="R17">
      <f>Q17/D17</f>
    </oc>
    <nc r="R17">
      <v>0</v>
    </nc>
  </rcc>
  <rcc rId="12357" sId="3" numFmtId="4">
    <oc r="Q18">
      <f>SUM(E18:P18)</f>
    </oc>
    <nc r="Q18">
      <v>82000000</v>
    </nc>
  </rcc>
  <rcc rId="12358" sId="3" numFmtId="13">
    <oc r="R18">
      <f>Q18/D18</f>
    </oc>
    <nc r="R18">
      <v>0.11388888888888889</v>
    </nc>
  </rcc>
  <rcc rId="12359" sId="3" numFmtId="4">
    <oc r="D19">
      <f>SUM(D4:D18)</f>
    </oc>
    <nc r="D19">
      <v>24184372941.760002</v>
    </nc>
  </rcc>
  <rcc rId="12360" sId="3" numFmtId="4">
    <oc r="E19">
      <f>SUM(E4:E18)</f>
    </oc>
    <nc r="E19">
      <v>276667270</v>
    </nc>
  </rcc>
  <rcc rId="12361" sId="3" numFmtId="4">
    <oc r="F19">
      <f>SUM(F4:F18)</f>
    </oc>
    <nc r="F19">
      <v>6357730534</v>
    </nc>
  </rcc>
  <rcc rId="12362" sId="3" numFmtId="4">
    <oc r="G19">
      <f>SUM(G4:G18)</f>
    </oc>
    <nc r="G19">
      <v>1197084075</v>
    </nc>
  </rcc>
  <rcc rId="12363" sId="3" numFmtId="4">
    <oc r="H19">
      <f>SUM(H4:H18)</f>
    </oc>
    <nc r="H19">
      <v>1157429465</v>
    </nc>
  </rcc>
  <rcc rId="12364" sId="3" numFmtId="4">
    <oc r="I19">
      <f>SUM(I4:I18)</f>
    </oc>
    <nc r="I19">
      <v>876812485</v>
    </nc>
  </rcc>
  <rcc rId="12365" sId="3" numFmtId="4">
    <oc r="J19">
      <f>SUM(J4:J18)</f>
    </oc>
    <nc r="J19">
      <v>1334179166</v>
    </nc>
  </rcc>
  <rcc rId="12366" sId="3" numFmtId="4">
    <oc r="Q19">
      <f>SUM(Q4:Q18)</f>
    </oc>
    <nc r="Q19">
      <v>11199902995</v>
    </nc>
  </rcc>
  <rcc rId="12367" sId="3" numFmtId="13">
    <oc r="R19">
      <f>Q19/D19</f>
    </oc>
    <nc r="R19">
      <v>0.46310495715440841</v>
    </nc>
  </rcc>
  <rcc rId="12368" sId="3" numFmtId="4">
    <oc r="H20">
      <f>'سه ماه دوم'!E3</f>
    </oc>
    <nc r="H20">
      <v>216690000</v>
    </nc>
  </rcc>
  <rcc rId="12369" sId="3" numFmtId="4">
    <oc r="I20">
      <f>'سه ماه دوم'!F3</f>
    </oc>
    <nc r="I20">
      <v>350762000</v>
    </nc>
  </rcc>
  <rcc rId="12370" sId="3" numFmtId="4">
    <oc r="J20">
      <f>'سه ماه دوم'!G3</f>
    </oc>
    <nc r="J20">
      <v>385585000</v>
    </nc>
  </rcc>
  <rcc rId="12371" sId="3" numFmtId="4">
    <oc r="Q20">
      <f>SUM(E20:P20)</f>
    </oc>
    <nc r="Q20">
      <v>1884902000</v>
    </nc>
  </rcc>
  <rcc rId="12372" sId="3" numFmtId="13">
    <oc r="R20">
      <f>Q20/D20</f>
    </oc>
    <nc r="R20">
      <v>0.57204916540212447</v>
    </nc>
  </rcc>
  <rcc rId="12373" sId="3" numFmtId="4">
    <oc r="H21">
      <f>17250000+71800000</f>
    </oc>
    <nc r="H21">
      <v>89050000</v>
    </nc>
  </rcc>
  <rcc rId="12374" sId="3" numFmtId="4">
    <oc r="Q21">
      <f>SUM(E21:P21)</f>
    </oc>
    <nc r="Q21">
      <v>293878000</v>
    </nc>
  </rcc>
  <rcc rId="12375" sId="3" numFmtId="13">
    <oc r="R21">
      <f>Q21/D21</f>
    </oc>
    <nc r="R21">
      <v>0.61224583333333338</v>
    </nc>
  </rcc>
  <rcc rId="12376" sId="3" numFmtId="4">
    <oc r="Q22">
      <f>SUM(E22:P22)</f>
    </oc>
    <nc r="Q22">
      <v>0</v>
    </nc>
  </rcc>
  <rcc rId="12377" sId="3" numFmtId="13">
    <oc r="R22">
      <f>Q22/D22</f>
    </oc>
    <nc r="R22">
      <v>0</v>
    </nc>
  </rcc>
  <rcc rId="12378" sId="3" numFmtId="4">
    <oc r="Q23">
      <f>SUM(E23:P23)</f>
    </oc>
    <nc r="Q23">
      <v>165800000</v>
    </nc>
  </rcc>
  <rcc rId="12379" sId="3" numFmtId="13">
    <oc r="R23">
      <f>Q23/D23</f>
    </oc>
    <nc r="R23">
      <v>0.5756944444444444</v>
    </nc>
  </rcc>
  <rcc rId="12380" sId="3" numFmtId="4">
    <oc r="Q24">
      <f>SUM(E24:P24)</f>
    </oc>
    <nc r="Q24">
      <v>0</v>
    </nc>
  </rcc>
  <rcc rId="12381" sId="3" numFmtId="13">
    <oc r="R24">
      <f>Q24/D24</f>
    </oc>
    <nc r="R24">
      <v>0</v>
    </nc>
  </rcc>
  <rcc rId="12382" sId="3" numFmtId="4">
    <oc r="H25">
      <f>'سه ماه دوم'!E23</f>
    </oc>
    <nc r="H25">
      <v>840633750</v>
    </nc>
  </rcc>
  <rcc rId="12383" sId="3" numFmtId="4">
    <oc r="I25">
      <f>'سه ماه دوم'!F23</f>
    </oc>
    <nc r="I25">
      <v>373877500</v>
    </nc>
  </rcc>
  <rcc rId="12384" sId="3" numFmtId="4">
    <oc r="J25">
      <f>'سه ماه دوم'!G23</f>
    </oc>
    <nc r="J25">
      <v>103000000</v>
    </nc>
  </rcc>
  <rcc rId="12385" sId="3" numFmtId="4">
    <oc r="Q25">
      <f>SUM(E25:P25)</f>
    </oc>
    <nc r="Q25">
      <v>1605403250</v>
    </nc>
  </rcc>
  <rcc rId="12386" sId="3" numFmtId="13">
    <oc r="R25">
      <f>Q25/D25</f>
    </oc>
    <nc r="R25">
      <v>4.0135081250000004</v>
    </nc>
  </rcc>
  <rcc rId="12387" sId="3" numFmtId="4">
    <oc r="H26">
      <f>'سه ماه دوم'!E32+'سه ماه دوم'!E25</f>
    </oc>
    <nc r="H26">
      <v>14147600</v>
    </nc>
  </rcc>
  <rcc rId="12388" sId="3" numFmtId="4">
    <oc r="I26">
      <f>'سه ماه دوم'!F32+'سه ماه دوم'!F25</f>
    </oc>
    <nc r="I26">
      <v>13499000</v>
    </nc>
  </rcc>
  <rcc rId="12389" sId="3" numFmtId="4">
    <oc r="J26">
      <f>'سه ماه دوم'!G32+'سه ماه دوم'!G25</f>
    </oc>
    <nc r="J26">
      <v>21500000</v>
    </nc>
  </rcc>
  <rcc rId="12390" sId="3" numFmtId="4">
    <oc r="Q26">
      <f>SUM(E26:P26)</f>
    </oc>
    <nc r="Q26">
      <v>137765288</v>
    </nc>
  </rcc>
  <rcc rId="12391" sId="3" numFmtId="13">
    <oc r="R26">
      <f>Q26/D26</f>
    </oc>
    <nc r="R26">
      <v>0.59188525868216724</v>
    </nc>
  </rcc>
  <rcc rId="12392" sId="3" numFmtId="4">
    <oc r="D27">
      <f>SUM(D20:D26)</f>
    </oc>
    <nc r="D27">
      <v>4949933164</v>
    </nc>
  </rcc>
  <rcc rId="12393" sId="3" numFmtId="4">
    <oc r="E27">
      <f>SUM(E20:E26)</f>
    </oc>
    <nc r="E27">
      <v>175160000</v>
    </nc>
  </rcc>
  <rcc rId="12394" sId="3" numFmtId="4">
    <oc r="F27">
      <f>SUM(F20:F26)</f>
    </oc>
    <nc r="F27">
      <v>567335000</v>
    </nc>
  </rcc>
  <rcc rId="12395" sId="3" numFmtId="4">
    <oc r="G27">
      <f>SUM(G20:G26)</f>
    </oc>
    <nc r="G27">
      <v>731730688</v>
    </nc>
  </rcc>
  <rcc rId="12396" sId="3" numFmtId="4">
    <oc r="H27">
      <f>SUM(H20:H26)</f>
    </oc>
    <nc r="H27">
      <v>1223821350</v>
    </nc>
  </rcc>
  <rcc rId="12397" sId="3" numFmtId="4">
    <oc r="I27">
      <f>SUM(I20:I26)</f>
    </oc>
    <nc r="I27">
      <v>808116500</v>
    </nc>
  </rcc>
  <rcc rId="12398" sId="3" numFmtId="4">
    <oc r="J27">
      <f>SUM(J20:J26)</f>
    </oc>
    <nc r="J27">
      <v>581585000</v>
    </nc>
  </rcc>
  <rcc rId="12399" sId="3" numFmtId="4">
    <oc r="Q27">
      <f>SUM(Q20:Q26)</f>
    </oc>
    <nc r="Q27">
      <v>4087748538</v>
    </nc>
  </rcc>
  <rcc rId="12400" sId="3" numFmtId="13">
    <oc r="R27">
      <f>Q27/D27</f>
    </oc>
    <nc r="R27">
      <v>0.8258189358453325</v>
    </nc>
  </rcc>
  <rcc rId="12401" sId="3" numFmtId="4">
    <oc r="H28">
      <f>16101798258+2724138970+30000000</f>
    </oc>
    <nc r="H28">
      <v>18855937228</v>
    </nc>
  </rcc>
  <rcc rId="12402" sId="3" numFmtId="4">
    <oc r="I28">
      <f>16111575854+2743740000</f>
    </oc>
    <nc r="I28">
      <v>18855315854</v>
    </nc>
  </rcc>
  <rcc rId="12403" sId="3" numFmtId="4">
    <oc r="J28">
      <f>16239112585+2453020000+125000000+590453457</f>
    </oc>
    <nc r="J28">
      <v>19407586042</v>
    </nc>
  </rcc>
  <rcc rId="12404" sId="3" numFmtId="4">
    <oc r="Q28">
      <f>SUM(E28:P28)</f>
    </oc>
    <nc r="Q28">
      <v>115248834428</v>
    </nc>
  </rcc>
  <rcc rId="12405" sId="3" numFmtId="13">
    <oc r="R28">
      <f>Q28/D28</f>
    </oc>
    <nc r="R28">
      <v>0.54896366356363036</v>
    </nc>
  </rcc>
  <rcc rId="12406" sId="3" numFmtId="4">
    <oc r="H29">
      <f>3753647971+563047194</f>
    </oc>
    <nc r="H29">
      <v>4316695165</v>
    </nc>
  </rcc>
  <rcc rId="12407" sId="3" numFmtId="4">
    <oc r="I29">
      <f>3735080448+560262065</f>
    </oc>
    <nc r="I29">
      <v>4295342513</v>
    </nc>
  </rcc>
  <rcc rId="12408" sId="3" numFmtId="4">
    <oc r="J29">
      <f>3700332010+555049803</f>
    </oc>
    <nc r="J29">
      <v>4255381813</v>
    </nc>
  </rcc>
  <rcc rId="12409" sId="3" numFmtId="4">
    <oc r="Q29">
      <f>SUM(E29:P29)</f>
    </oc>
    <nc r="Q29">
      <v>25766115288</v>
    </nc>
  </rcc>
  <rcc rId="12410" sId="3" numFmtId="13">
    <oc r="R29">
      <f>Q29/D29</f>
    </oc>
    <nc r="R29">
      <v>0.45925138963631484</v>
    </nc>
  </rcc>
  <rcc rId="12411" sId="3" numFmtId="4">
    <oc r="Q30">
      <f>SUM(E30:P30)</f>
    </oc>
    <nc r="Q30">
      <v>24771027279</v>
    </nc>
  </rcc>
  <rcc rId="12412" sId="3" numFmtId="13">
    <oc r="R30">
      <f>Q30/D30</f>
    </oc>
    <nc r="R30">
      <v>0.70989097528539391</v>
    </nc>
  </rcc>
  <rcc rId="12413" sId="3" numFmtId="4">
    <oc r="Q31">
      <f>SUM(E31:P31)</f>
    </oc>
    <nc r="Q31">
      <v>408972847</v>
    </nc>
  </rcc>
  <rcc rId="12414" sId="3" numFmtId="13">
    <oc r="R31">
      <f>Q31/D31</f>
    </oc>
    <nc r="R31">
      <v>0.24235427970370371</v>
    </nc>
  </rcc>
  <rcc rId="12415" sId="3" numFmtId="4">
    <oc r="H32">
      <f>'سه ماه دوم'!E43+'سه ماه دوم'!E5</f>
    </oc>
    <nc r="H32">
      <v>1790710384</v>
    </nc>
  </rcc>
  <rcc rId="12416" sId="3" numFmtId="4">
    <oc r="I32">
      <f>'سه ماه دوم'!F43+'سه ماه دوم'!F5</f>
    </oc>
    <nc r="I32">
      <v>2036487674</v>
    </nc>
  </rcc>
  <rcc rId="12417" sId="3" numFmtId="4">
    <oc r="J32">
      <f>'سه ماه دوم'!G43+'سه ماه دوم'!G5</f>
    </oc>
    <nc r="J32">
      <v>1865449746</v>
    </nc>
  </rcc>
  <rcc rId="12418" sId="3" numFmtId="4">
    <oc r="Q32">
      <f>SUM(E32:P32)</f>
    </oc>
    <nc r="Q32">
      <v>11204974847</v>
    </nc>
  </rcc>
  <rcc rId="12419" sId="3" numFmtId="13">
    <oc r="R32">
      <f>Q32/D32</f>
    </oc>
    <nc r="R32">
      <v>0.40161200168458783</v>
    </nc>
  </rcc>
  <rcc rId="12420" sId="3" numFmtId="4">
    <oc r="Q33">
      <f>SUM(E33:P33)</f>
    </oc>
    <nc r="Q33">
      <v>631000000</v>
    </nc>
  </rcc>
  <rcc rId="12421" sId="3" numFmtId="13">
    <oc r="R33">
      <f>Q33/D33</f>
    </oc>
    <nc r="R33">
      <v>0.21033333333333334</v>
    </nc>
  </rcc>
  <rcc rId="12422" sId="3" numFmtId="4">
    <oc r="Q34">
      <f>SUM(E34:P34)</f>
    </oc>
    <nc r="Q34">
      <v>132000000</v>
    </nc>
  </rcc>
  <rcc rId="12423" sId="3" numFmtId="13">
    <oc r="R34">
      <f>Q34/D34</f>
    </oc>
    <nc r="R34">
      <v>0.10440284735038229</v>
    </nc>
  </rcc>
  <rcc rId="12424" sId="3" numFmtId="4">
    <oc r="Q35">
      <f>SUM(E35:P35)</f>
    </oc>
    <nc r="Q35">
      <v>749800000</v>
    </nc>
  </rcc>
  <rcc rId="12425" sId="3" numFmtId="13">
    <oc r="R35">
      <f>Q35/D35</f>
    </oc>
    <nc r="R35">
      <v>0.41655555555555557</v>
    </nc>
  </rcc>
  <rcc rId="12426" sId="3" numFmtId="4">
    <oc r="Q36">
      <f>SUM(E36:P36)</f>
    </oc>
    <nc r="Q36">
      <v>224757836</v>
    </nc>
  </rcc>
  <rcc rId="12427" sId="3" numFmtId="13">
    <oc r="R36">
      <f>Q36/D36</f>
    </oc>
    <nc r="R36">
      <v>1.2847042038479878E-2</v>
    </nc>
  </rcc>
  <rcc rId="12428" sId="3" numFmtId="4">
    <oc r="Q37">
      <f>SUM(E37:P37)</f>
    </oc>
    <nc r="Q37">
      <v>16251005</v>
    </nc>
  </rcc>
  <rcc rId="12429" sId="3" numFmtId="13">
    <oc r="R37">
      <f>Q37/D37</f>
    </oc>
    <nc r="R37">
      <v>6.1926604538212618E-3</v>
    </nc>
  </rcc>
  <rcc rId="12430" sId="3" numFmtId="4">
    <oc r="Q38">
      <f>SUM(E38:P38)</f>
    </oc>
    <nc r="Q38">
      <v>185997391</v>
    </nc>
  </rcc>
  <rcc rId="12431" sId="3" numFmtId="13">
    <oc r="R38">
      <f>Q38/D38</f>
    </oc>
    <nc r="R38">
      <v>8.4447875225333695E-3</v>
    </nc>
  </rcc>
  <rcc rId="12432" sId="3" numFmtId="4">
    <oc r="Q39">
      <f>SUM(E39:P39)</f>
    </oc>
    <nc r="Q39">
      <v>1108750347</v>
    </nc>
  </rcc>
  <rcc rId="12433" sId="3" numFmtId="13">
    <oc r="R39">
      <f>Q39/D39</f>
    </oc>
    <nc r="R39">
      <v>0.5774741390625</v>
    </nc>
  </rcc>
  <rcc rId="12434" sId="3" numFmtId="4">
    <oc r="Q40">
      <f>SUM(E40:P40)</f>
    </oc>
    <nc r="Q40">
      <v>6072512700</v>
    </nc>
  </rcc>
  <rcc rId="12435" sId="3" numFmtId="13">
    <oc r="R40">
      <f>Q40/D40</f>
    </oc>
    <nc r="R40">
      <v>0.29650940917968749</v>
    </nc>
  </rcc>
  <rcc rId="12436" sId="3" numFmtId="4">
    <oc r="Q41">
      <f>SUM(E41:P41)</f>
    </oc>
    <nc r="Q41">
      <v>1559970000</v>
    </nc>
  </rcc>
  <rcc rId="12437" sId="3" numFmtId="13">
    <oc r="R41">
      <f>Q41/D41</f>
    </oc>
    <nc r="R41">
      <v>0.77998500000000004</v>
    </nc>
  </rcc>
  <rcc rId="12438" sId="3" numFmtId="4">
    <oc r="H42">
      <f>'سه ماه دوم'!E90+'سه ماه دوم'!E87</f>
    </oc>
    <nc r="H42">
      <v>696536175</v>
    </nc>
  </rcc>
  <rcc rId="12439" sId="3" numFmtId="4">
    <oc r="I42">
      <f>'سه ماه دوم'!F90+'سه ماه دوم'!F87</f>
    </oc>
    <nc r="I42">
      <v>1911219479</v>
    </nc>
  </rcc>
  <rcc rId="12440" sId="3" numFmtId="4">
    <oc r="J42">
      <f>'سه ماه دوم'!G90</f>
    </oc>
    <nc r="J42">
      <v>2406164694</v>
    </nc>
  </rcc>
  <rcc rId="12441" sId="3" numFmtId="4">
    <oc r="Q42">
      <f>SUM(E42:P42)</f>
    </oc>
    <nc r="Q42">
      <v>7150260435</v>
    </nc>
  </rcc>
  <rcc rId="12442" sId="3" numFmtId="13">
    <oc r="R42">
      <f>Q42/D42</f>
    </oc>
    <nc r="R42">
      <v>0.49517039023545706</v>
    </nc>
  </rcc>
  <rcc rId="12443" sId="3" numFmtId="4">
    <oc r="D43">
      <f>SUM(D28:D42)</f>
    </oc>
    <nc r="D43">
      <v>417573731931.7229</v>
    </nc>
  </rcc>
  <rcc rId="12444" sId="3" numFmtId="4">
    <oc r="E43">
      <f>SUM(E28:E42)</f>
    </oc>
    <nc r="E43">
      <v>29579127911</v>
    </nc>
  </rcc>
  <rcc rId="12445" sId="3" numFmtId="4">
    <oc r="F43">
      <f>SUM(F28:F42)</f>
    </oc>
    <nc r="F43">
      <v>31752043672</v>
    </nc>
  </rcc>
  <rcc rId="12446" sId="3" numFmtId="4">
    <oc r="G43">
      <f>SUM(G28:G42)</f>
    </oc>
    <nc r="G43">
      <v>32492418667</v>
    </nc>
  </rcc>
  <rcc rId="12447" sId="3" numFmtId="4">
    <oc r="H43">
      <f>SUM(H28:H42)</f>
    </oc>
    <nc r="H43">
      <v>32058964335</v>
    </nc>
  </rcc>
  <rcc rId="12448" sId="3" numFmtId="4">
    <oc r="I43">
      <f>SUM(I28:I42)</f>
    </oc>
    <nc r="I43">
      <v>36054517798</v>
    </nc>
  </rcc>
  <rcc rId="12449" sId="3" numFmtId="4">
    <oc r="J43">
      <f>SUM(J28:J42)</f>
    </oc>
    <nc r="J43">
      <v>33294152020</v>
    </nc>
  </rcc>
  <rcc rId="12450" sId="3" numFmtId="4">
    <oc r="Q43">
      <f>SUM(Q28:Q42)</f>
    </oc>
    <nc r="Q43">
      <v>195231224403</v>
    </nc>
  </rcc>
  <rcc rId="12451" sId="3" numFmtId="13">
    <oc r="R43">
      <f>Q43/D43</f>
    </oc>
    <nc r="R43">
      <v>0.46753713050830048</v>
    </nc>
  </rcc>
  <rcc rId="12452" sId="3" numFmtId="4">
    <oc r="I44">
      <f>'سه ماه دوم'!F31</f>
    </oc>
    <nc r="I44">
      <v>0</v>
    </nc>
  </rcc>
  <rcc rId="12453" sId="3" numFmtId="4">
    <oc r="Q44">
      <f>SUM(E44:P44)</f>
    </oc>
    <nc r="Q44">
      <v>0</v>
    </nc>
  </rcc>
  <rcc rId="12454" sId="3" numFmtId="13">
    <oc r="R44">
      <f>Q44/D44</f>
    </oc>
    <nc r="R44">
      <v>0</v>
    </nc>
  </rcc>
  <rcc rId="12455" sId="3" numFmtId="4">
    <oc r="Q45">
      <f>SUM(E45:P45)</f>
    </oc>
    <nc r="Q45">
      <v>934368890</v>
    </nc>
  </rcc>
  <rcc rId="12456" sId="3" numFmtId="13">
    <oc r="R45">
      <f>Q45/D45</f>
    </oc>
    <nc r="R45">
      <v>0.24332523177083334</v>
    </nc>
  </rcc>
  <rcc rId="12457" sId="3" numFmtId="4">
    <oc r="Q46">
      <f>SUM(E46:P46)</f>
    </oc>
    <nc r="Q46">
      <v>0</v>
    </nc>
  </rcc>
  <rcc rId="12458" sId="3" numFmtId="13">
    <oc r="R46">
      <f>Q46/D46</f>
    </oc>
    <nc r="R46">
      <v>0</v>
    </nc>
  </rcc>
  <rcc rId="12459" sId="3" numFmtId="4">
    <oc r="H47">
      <f>'Sheet1 (2)'!H24</f>
    </oc>
    <nc r="H47">
      <v>0</v>
    </nc>
  </rcc>
  <rcc rId="12460" sId="3" numFmtId="4">
    <oc r="I47">
      <f>'Sheet1 (2)'!I24</f>
    </oc>
    <nc r="I47">
      <v>0</v>
    </nc>
  </rcc>
  <rcc rId="12461" sId="3" numFmtId="4">
    <oc r="J47">
      <f>'Sheet1 (2)'!J24</f>
    </oc>
    <nc r="J47">
      <v>0</v>
    </nc>
  </rcc>
  <rcc rId="12462" sId="3" numFmtId="4">
    <oc r="Q47">
      <f>SUM(E47:P47)</f>
    </oc>
    <nc r="Q47">
      <v>51000000</v>
    </nc>
  </rcc>
  <rcc rId="12463" sId="3" numFmtId="13">
    <oc r="R47">
      <f>Q47/D47</f>
    </oc>
    <nc r="R47">
      <v>0.14166666666666666</v>
    </nc>
  </rcc>
  <rcc rId="12464" sId="3" numFmtId="4">
    <oc r="H48">
      <f>'سه ماه دوم'!E13</f>
    </oc>
    <nc r="H48">
      <v>28026000</v>
    </nc>
  </rcc>
  <rcc rId="12465" sId="3" numFmtId="4">
    <oc r="I48">
      <f>'سه ماه دوم'!F13</f>
    </oc>
    <nc r="I48">
      <v>21680000</v>
    </nc>
  </rcc>
  <rcc rId="12466" sId="3" numFmtId="4">
    <oc r="J48">
      <f>'سه ماه دوم'!G13+14100000</f>
    </oc>
    <nc r="J48">
      <v>26965000</v>
    </nc>
  </rcc>
  <rcc rId="12467" sId="3" numFmtId="4">
    <oc r="Q48">
      <f>SUM(E48:P48)</f>
    </oc>
    <nc r="Q48">
      <v>166633500</v>
    </nc>
  </rcc>
  <rcc rId="12468" sId="3" numFmtId="13">
    <oc r="R48">
      <f>Q48/D48</f>
    </oc>
    <nc r="R48">
      <v>0.46287083333333334</v>
    </nc>
  </rcc>
  <rcc rId="12469" sId="3" numFmtId="4">
    <oc r="D49">
      <f>SUM(D44:D48)</f>
    </oc>
    <nc r="D49">
      <v>9485000000</v>
    </nc>
  </rcc>
  <rcc rId="12470" sId="3" numFmtId="4">
    <oc r="E49">
      <f>SUM(E44:E48)</f>
    </oc>
    <nc r="E49">
      <v>10020000</v>
    </nc>
  </rcc>
  <rcc rId="12471" sId="3" numFmtId="4">
    <oc r="F49">
      <f>SUM(F44:F48)</f>
    </oc>
    <nc r="F49">
      <v>296302500</v>
    </nc>
  </rcc>
  <rcc rId="12472" sId="3" numFmtId="4">
    <oc r="G49">
      <f>SUM(G44:G48)</f>
    </oc>
    <nc r="G49">
      <v>295742223</v>
    </nc>
  </rcc>
  <rcc rId="12473" sId="3" numFmtId="4">
    <oc r="H49">
      <f>SUM(H44:H48)</f>
    </oc>
    <nc r="H49">
      <v>278892667</v>
    </nc>
  </rcc>
  <rcc rId="12474" sId="3" numFmtId="4">
    <oc r="I49">
      <f>SUM(I44:I48)</f>
    </oc>
    <nc r="I49">
      <v>221080000</v>
    </nc>
  </rcc>
  <rcc rId="12475" sId="3" numFmtId="4">
    <oc r="J49">
      <f>SUM(J44:J48)</f>
    </oc>
    <nc r="J49">
      <v>49965000</v>
    </nc>
  </rcc>
  <rcc rId="12476" sId="3" numFmtId="4">
    <oc r="Q49">
      <f>SUM(Q44:Q48)</f>
    </oc>
    <nc r="Q49">
      <v>1152002390</v>
    </nc>
  </rcc>
  <rcc rId="12477" sId="3" numFmtId="13">
    <oc r="R49">
      <f>Q49/D49</f>
    </oc>
    <nc r="R49">
      <v>0.12145518081180812</v>
    </nc>
  </rcc>
  <rcc rId="12478" sId="3" numFmtId="4">
    <oc r="H50">
      <f>'سه ماه دوم'!E38+200000000</f>
    </oc>
    <nc r="H50">
      <v>759091040</v>
    </nc>
  </rcc>
  <rcc rId="12479" sId="3" numFmtId="4">
    <oc r="I50">
      <f>'سه ماه دوم'!F38+900000000</f>
    </oc>
    <nc r="I50">
      <v>950000000</v>
    </nc>
  </rcc>
  <rcc rId="12480" sId="3" numFmtId="4">
    <oc r="J50">
      <f>'سه ماه دوم'!G38+1500000000</f>
    </oc>
    <nc r="J50">
      <v>1600000000</v>
    </nc>
  </rcc>
  <rcc rId="12481" sId="3" numFmtId="4">
    <oc r="Q50">
      <f>SUM(E50:P50)</f>
    </oc>
    <nc r="Q50">
      <v>3539891040</v>
    </nc>
  </rcc>
  <rcc rId="12482" sId="3" numFmtId="13">
    <oc r="R50">
      <f>Q50/D50</f>
    </oc>
    <nc r="R50">
      <v>0.37578461146496817</v>
    </nc>
  </rcc>
  <rcc rId="12483" sId="3" numFmtId="4">
    <oc r="H51">
      <f>12414500+'سه ماه دوم'!E18+'سه ماه دوم'!E12+'سه ماه دوم'!E26-200000000</f>
    </oc>
    <nc r="H51">
      <v>17605520</v>
    </nc>
  </rcc>
  <rcc rId="12484" sId="3" numFmtId="4">
    <oc r="I51">
      <f>604931945+'سه ماه دوم'!F26-900000000</f>
    </oc>
    <nc r="I51">
      <v>5240195</v>
    </nc>
  </rcc>
  <rcc rId="12485" sId="3" numFmtId="4">
    <oc r="J51">
      <f>978486600+'سه ماه دوم'!G12+'سه ماه دوم'!G26-1500000000</f>
    </oc>
    <nc r="J51">
      <v>35669120</v>
    </nc>
  </rcc>
  <rcc rId="12486" sId="3" numFmtId="4">
    <oc r="Q51">
      <f>SUM(E51:P51)</f>
    </oc>
    <nc r="Q51">
      <v>2501347213</v>
    </nc>
  </rcc>
  <rcc rId="12487" sId="3" numFmtId="13">
    <oc r="R51">
      <f>Q51/D51</f>
    </oc>
    <nc r="R51">
      <v>1.0712407764453962</v>
    </nc>
  </rcc>
  <rcc rId="12488" sId="3" numFmtId="4">
    <oc r="Q52">
      <f>SUM(E52:P52)</f>
    </oc>
    <nc r="Q52">
      <v>4670510460</v>
    </nc>
  </rcc>
  <rcc rId="12489" sId="3" numFmtId="13">
    <oc r="R52">
      <f>Q52/D52</f>
    </oc>
    <nc r="R52">
      <v>0.54056834027777778</v>
    </nc>
  </rcc>
  <rcc rId="12490" sId="3" numFmtId="4">
    <oc r="J53">
      <f>158050000+1382500000</f>
    </oc>
    <nc r="J53">
      <v>1540550000</v>
    </nc>
  </rcc>
  <rcc rId="12491" sId="3" numFmtId="4">
    <oc r="Q53">
      <f>SUM(E53:P53)</f>
    </oc>
    <nc r="Q53">
      <v>4142125494</v>
    </nc>
  </rcc>
  <rcc rId="12492" sId="3" numFmtId="13">
    <oc r="R53">
      <f>Q53/D53</f>
    </oc>
    <nc r="R53">
      <v>0.39047186029411762</v>
    </nc>
  </rcc>
  <rcc rId="12493" sId="3" numFmtId="4">
    <oc r="D54">
      <f>SUM(D50:D53)</f>
    </oc>
    <nc r="D54">
      <v>31003000000</v>
    </nc>
  </rcc>
  <rcc rId="12494" sId="3" numFmtId="4">
    <oc r="E54">
      <f>SUM(E50:E53)</f>
    </oc>
    <nc r="E54">
      <v>897336299</v>
    </nc>
  </rcc>
  <rcc rId="12495" sId="3" numFmtId="4">
    <oc r="F54">
      <f>SUM(F50:F53)</f>
    </oc>
    <nc r="F54">
      <v>1958941983</v>
    </nc>
  </rcc>
  <rcc rId="12496" sId="3" numFmtId="4">
    <oc r="G54">
      <f>SUM(G50:G53)</f>
    </oc>
    <nc r="G54">
      <v>2992794870</v>
    </nc>
  </rcc>
  <rcc rId="12497" sId="3" numFmtId="4">
    <oc r="H54">
      <f>SUM(H50:H53)</f>
    </oc>
    <nc r="H54">
      <v>2007224560</v>
    </nc>
  </rcc>
  <rcc rId="12498" sId="3" numFmtId="4">
    <oc r="I54">
      <f>SUM(I50:I53)</f>
    </oc>
    <nc r="I54">
      <v>2402266975</v>
    </nc>
  </rcc>
  <rcc rId="12499" sId="3" numFmtId="4">
    <oc r="J54">
      <f>SUM(J50:J53)</f>
    </oc>
    <nc r="J54">
      <v>4595309520</v>
    </nc>
  </rcc>
  <rcc rId="12500" sId="3" numFmtId="4">
    <oc r="Q54">
      <f>SUM(Q50:Q53)</f>
    </oc>
    <nc r="Q54">
      <v>14853874207</v>
    </nc>
  </rcc>
  <rcc rId="12501" sId="3" numFmtId="13">
    <oc r="R54">
      <f>Q54/D54</f>
    </oc>
    <nc r="R54">
      <v>0.47911086691610488</v>
    </nc>
  </rcc>
  <rcc rId="12502" sId="3" numFmtId="4">
    <oc r="D55">
      <f>D49+D43+D27+D19+D54</f>
    </oc>
    <nc r="D55">
      <v>487196038037.48291</v>
    </nc>
  </rcc>
  <rcc rId="12503" sId="3" numFmtId="4">
    <oc r="E55">
      <f>E49+E43+E27+E19+E54</f>
    </oc>
    <nc r="E55">
      <v>30938311480</v>
    </nc>
  </rcc>
  <rcc rId="12504" sId="3" numFmtId="4">
    <oc r="F55">
      <f>F49+F43+F27+F19+F54</f>
    </oc>
    <nc r="F55">
      <v>40932353689</v>
    </nc>
  </rcc>
  <rcc rId="12505" sId="3" numFmtId="4">
    <oc r="G55">
      <f>G49+G43+G27+G19+G54</f>
    </oc>
    <nc r="G55">
      <v>37709770523</v>
    </nc>
  </rcc>
  <rcc rId="12506" sId="3" numFmtId="4">
    <oc r="H55">
      <f>H49+H43+H27+H19+H54</f>
    </oc>
    <nc r="H55">
      <v>36726332377</v>
    </nc>
  </rcc>
  <rcc rId="12507" sId="3" numFmtId="4">
    <oc r="I55">
      <f>I49+I43+I27+I19+I54</f>
    </oc>
    <nc r="I55">
      <v>40362793758</v>
    </nc>
  </rcc>
  <rcc rId="12508" sId="3" numFmtId="4">
    <oc r="J55">
      <f>J49+J43+J27+J19+J54</f>
    </oc>
    <nc r="J55">
      <v>39855190706</v>
    </nc>
  </rcc>
  <rcc rId="12509" sId="3" numFmtId="4">
    <oc r="Q55">
      <f>Q49+Q43+Q27+Q19+Q54</f>
    </oc>
    <nc r="Q55">
      <v>226524752533</v>
    </nc>
  </rcc>
  <rcc rId="12510" sId="3" numFmtId="13">
    <oc r="R55">
      <f>Q55/D55</f>
    </oc>
    <nc r="R55">
      <v>0.46495606459667493</v>
    </nc>
  </rcc>
  <rcc rId="12511" sId="3" numFmtId="4">
    <oc r="I57">
      <f>29400000000-3500000000</f>
    </oc>
    <nc r="I57">
      <v>25900000000</v>
    </nc>
  </rcc>
  <rcc rId="12512" sId="3" numFmtId="4">
    <oc r="J57">
      <f>28400000000-2500000000</f>
    </oc>
    <nc r="J57">
      <v>25900000000</v>
    </nc>
  </rcc>
  <rcc rId="12513" sId="3" numFmtId="4">
    <oc r="Q57">
      <f>SUM(E57:P57)</f>
    </oc>
    <nc r="Q57">
      <v>175014978086</v>
    </nc>
  </rcc>
  <rcc rId="12514" sId="3" numFmtId="13">
    <oc r="R57">
      <f>Q57/D57</f>
    </oc>
    <nc r="R57">
      <v>0.45624813796668701</v>
    </nc>
  </rcc>
  <rcc rId="12515" sId="3" numFmtId="4">
    <oc r="Q58">
      <f>SUM(E58:P58)</f>
    </oc>
    <nc r="Q58">
      <v>38136853500</v>
    </nc>
  </rcc>
  <rcc rId="12516" sId="3" numFmtId="13">
    <oc r="R58">
      <f>Q58/D58</f>
    </oc>
    <nc r="R58">
      <v>0.52967852083333333</v>
    </nc>
  </rcc>
  <rcc rId="12517" sId="3" numFmtId="4">
    <oc r="Q59">
      <f>SUM(E59:P59)</f>
    </oc>
    <nc r="Q59">
      <v>8062374232</v>
    </nc>
  </rcc>
  <rcc rId="12518" sId="3" numFmtId="13">
    <oc r="R59">
      <f>Q59/D59</f>
    </oc>
    <nc r="R59">
      <v>0.37325806629629632</v>
    </nc>
  </rcc>
  <rcc rId="12519" sId="3" numFmtId="4">
    <oc r="J60">
      <f>75101007+1382500000</f>
    </oc>
    <nc r="J60">
      <v>1457601007</v>
    </nc>
  </rcc>
  <rcc rId="12520" sId="3" numFmtId="4">
    <oc r="Q60">
      <f>SUM(E60:P60)</f>
    </oc>
    <nc r="Q60">
      <v>1753637263</v>
    </nc>
  </rcc>
  <rcc rId="12521" sId="3" numFmtId="13">
    <oc r="R60">
      <f>Q60/D60</f>
    </oc>
    <nc r="R60">
      <v>0.87681863149999995</v>
    </nc>
  </rcc>
  <rcc rId="12522" sId="3" numFmtId="4">
    <oc r="Q61">
      <f>SUM(E61:P61)</f>
    </oc>
    <nc r="Q61">
      <v>0</v>
    </nc>
  </rcc>
  <rcc rId="12523" sId="3" numFmtId="13">
    <oc r="R61">
      <f>Q61/D61</f>
    </oc>
    <nc r="R61">
      <v>0</v>
    </nc>
  </rcc>
  <rcc rId="12524" sId="3" numFmtId="4">
    <oc r="Q62">
      <f>SUM(E62:P62)</f>
    </oc>
    <nc r="Q62">
      <v>0</v>
    </nc>
  </rcc>
  <rcc rId="12525" sId="3" numFmtId="13">
    <oc r="R62">
      <f>Q62/D62</f>
    </oc>
    <nc r="R62">
      <v>0</v>
    </nc>
  </rcc>
  <rcc rId="12526" sId="3" numFmtId="4">
    <oc r="D63">
      <f>SUM(D57:D62)</f>
    </oc>
    <nc r="D63">
      <v>487196038037.48285</v>
    </nc>
  </rcc>
  <rcc rId="12527" sId="3" numFmtId="4">
    <oc r="E63">
      <f>SUM(E57:E62)</f>
    </oc>
    <nc r="E63">
      <v>30375336058</v>
    </nc>
  </rcc>
  <rcc rId="12528" sId="3" numFmtId="4">
    <oc r="F63">
      <f>SUM(F57:F62)</f>
    </oc>
    <nc r="F63">
      <v>36907310050</v>
    </nc>
  </rcc>
  <rcc rId="12529" sId="3" numFmtId="4">
    <oc r="G63">
      <f>SUM(G57:G62)</f>
    </oc>
    <nc r="G63">
      <v>46779228612</v>
    </nc>
  </rcc>
  <rcc rId="12530" sId="3" numFmtId="4">
    <oc r="H63">
      <f>SUM(H57:H62)</f>
    </oc>
    <nc r="H63">
      <v>34667115967</v>
    </nc>
  </rcc>
  <rcc rId="12531" sId="3" numFmtId="4">
    <oc r="I63">
      <f>SUM(I57:I62)</f>
    </oc>
    <nc r="I63">
      <v>34758197480</v>
    </nc>
  </rcc>
  <rcc rId="12532" sId="3" numFmtId="4">
    <oc r="J63">
      <f>SUM(J57:J62)</f>
    </oc>
    <nc r="J63">
      <v>39480654914</v>
    </nc>
  </rcc>
  <rcc rId="12533" sId="3" numFmtId="4">
    <oc r="Q63">
      <f>SUM(Q57:Q62)</f>
    </oc>
    <nc r="Q63">
      <v>222967843081</v>
    </nc>
  </rcc>
  <rcc rId="12534" sId="3" numFmtId="13">
    <oc r="R63">
      <f>Q63/D63</f>
    </oc>
    <nc r="R63">
      <v>0.45765528795996852</v>
    </nc>
  </rcc>
  <rcc rId="12535" sId="3" numFmtId="4">
    <oc r="H67">
      <f>272500000+11503860000</f>
    </oc>
    <nc r="H67">
      <v>11776360000</v>
    </nc>
  </rcc>
  <rcc rId="12536" sId="3" numFmtId="4">
    <oc r="Q67">
      <f>SUM(E67:P67)</f>
    </oc>
    <nc r="Q67">
      <v>21916630000</v>
    </nc>
  </rcc>
  <rcc rId="12537" sId="3" numFmtId="13">
    <oc r="R67">
      <f>Q67/D67</f>
    </oc>
    <nc r="R67">
      <v>0.11553310490247759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4ED7A36-0A6D-419F-AF21-86902042F3A1}" action="delete"/>
  <rdn rId="0" localSheetId="3" customView="1" name="Z_74ED7A36_0A6D_419F_AF21_86902042F3A1_.wvu.PrintArea" hidden="1" oldHidden="1">
    <formula>'12 ماهه'!$B$57:$R$63</formula>
    <oldFormula>'12 ماهه'!$B$57:$R$63</oldFormula>
  </rdn>
  <rcv guid="{74ED7A36-0A6D-419F-AF21-86902042F3A1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4ED7A36-0A6D-419F-AF21-86902042F3A1}" action="delete"/>
  <rdn rId="0" localSheetId="3" customView="1" name="Z_74ED7A36_0A6D_419F_AF21_86902042F3A1_.wvu.PrintArea" hidden="1" oldHidden="1">
    <formula>'12 ماهه'!$A$44:$R$72</formula>
    <oldFormula>'12 ماهه'!$B$57:$R$63</oldFormula>
  </rdn>
  <rcv guid="{74ED7A36-0A6D-419F-AF21-86902042F3A1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4ED7A36-0A6D-419F-AF21-86902042F3A1}" action="delete"/>
  <rdn rId="0" localSheetId="3" customView="1" name="Z_74ED7A36_0A6D_419F_AF21_86902042F3A1_.wvu.PrintArea" hidden="1" oldHidden="1">
    <formula>'12 ماهه'!$A$44:$R$72</formula>
    <oldFormula>'12 ماهه'!$A$44:$R$72</oldFormula>
  </rdn>
  <rcv guid="{74ED7A36-0A6D-419F-AF21-86902042F3A1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41" sId="3" ref="E1:E1048576" action="deleteCol">
    <undo index="65535" exp="area" ref3D="1" dr="$K$1:$P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 xml:space="preserve">عملکرد فروردین 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cc rId="0" sId="3" s="1" dxf="1" numFmtId="4">
      <nc r="E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5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7">
        <v>19588000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9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2">
        <v>130489359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3">
        <v>29010000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5">
        <v>16651151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6">
        <v>80928760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9">
        <v>276667270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0">
        <v>70500000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1">
        <v>64450000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25">
        <v>33680000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6">
        <v>6530000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7">
        <v>175160000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8">
        <v>18700155612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9">
        <v>4281076368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0">
        <v>3908672219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1">
        <v>73509151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2">
        <v>1768461833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3">
        <v>137000000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39">
        <v>146225582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1">
        <v>293000000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2">
        <v>271027146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3">
        <v>29579127911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8">
        <v>10020000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9">
        <v>10020000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0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1">
        <v>331223639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2">
        <v>566112660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3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4">
        <v>897336299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5">
        <v>30938311480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cc rId="0" sId="3" s="1" dxf="1" numFmtId="4">
      <nc r="E57">
        <v>28000000000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8">
        <v>2121200000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9">
        <v>251214727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0">
        <v>2921331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63">
        <v>30375336058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2" sId="3" ref="E1:E1048576" action="deleteCol">
    <undo index="65535" exp="area" ref3D="1" dr="$J$1:$O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اردیبهشت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cc rId="0" sId="3" s="1" dxf="1" numFmtId="4">
      <nc r="E4">
        <v>41080000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5">
        <v>79699000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">
        <v>188801000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7">
        <v>68179000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8">
        <v>472800000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9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2">
        <v>220623847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3">
        <v>148680000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5">
        <v>27552327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6">
        <v>5110315360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9">
        <v>6357730534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0">
        <v>504225000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2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23">
        <v>46600000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25">
        <v>6400000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6">
        <v>10110000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7">
        <v>567335000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8">
        <v>19425618027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9">
        <v>4282795639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0">
        <v>3824841847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1">
        <v>64073652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2">
        <v>1887671493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3">
        <v>115000000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4">
        <v>18500000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5">
        <v>123000000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39">
        <v>183094898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1">
        <v>314270000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2">
        <v>1513178116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3">
        <v>31752043672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5">
        <v>220900000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7">
        <v>51000000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8">
        <v>24402500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9">
        <v>296302500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0">
        <v>130800000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1">
        <v>376944549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2">
        <v>579355940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3">
        <v>871841494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4">
        <v>1958941983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5">
        <v>40932353689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cc rId="0" sId="3" s="1" dxf="1" numFmtId="4">
      <nc r="E57">
        <v>32000000000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8">
        <v>4248389000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9">
        <v>602540268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0">
        <v>56380782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63">
        <v>36907310050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3" sId="3" ref="E1:E1048576" action="deleteCol">
    <undo index="65535" exp="area" ref3D="1" dr="$I$1:$N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خرداد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cc rId="0" sId="3" s="1" dxf="1" numFmtId="4">
      <nc r="E4">
        <v>56276000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5">
        <v>66189000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7">
        <v>2452000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8">
        <v>299100000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9">
        <v>46308814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2">
        <v>390045349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3">
        <v>227146401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5">
        <v>107804166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6">
        <v>1762345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19">
        <v>1197084075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0">
        <v>357140000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1">
        <v>49000000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23">
        <v>5800000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25">
        <v>247812000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6">
        <v>71978688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7">
        <v>731730688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8">
        <v>20004221665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9">
        <v>4334823790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0">
        <v>4353478518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1">
        <v>69781226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2">
        <v>1856193717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3">
        <v>222000000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35">
        <v>293000000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39">
        <v>190084926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1">
        <v>816700000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2">
        <v>352134825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3">
        <v>32492418667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5">
        <v>240202223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4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8">
        <v>55540000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9">
        <v>295742223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0">
        <v>100000000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1">
        <v>1734664190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2">
        <v>633201680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3">
        <v>524929000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4">
        <v>2992794870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5">
        <v>37709770523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cc rId="0" sId="3" s="1" dxf="1" numFmtId="4">
      <nc r="E57">
        <v>36964978086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8">
        <v>9509471000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9">
        <v>299577420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0">
        <v>5202106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63">
        <v>46779228612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cc rId="0" sId="3" s="1" dxf="1" numFmtId="4">
      <nc r="E67">
        <v>6330720000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4" sId="3" ref="E1:E1048576" action="deleteCol">
    <undo index="65535" exp="area" ref3D="1" dr="$H$1:$M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تیر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cc rId="0" sId="3" s="1" dxf="1" numFmtId="4">
      <nc r="E4">
        <v>138934000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5">
        <v>197866075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6">
        <v>26268000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7">
        <v>35632000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8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9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0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2">
        <v>313777193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3">
        <v>324055440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5">
        <v>115539199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6">
        <v>5357558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8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9">
        <v>1157429465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0">
        <v>216690000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1">
        <v>89050000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2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3">
        <v>63300000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5">
        <v>840633750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6">
        <v>14147600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7">
        <v>1223821350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8">
        <v>18855937228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9">
        <v>4316695165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0">
        <v>4323233265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1">
        <v>67699652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2">
        <v>1790710384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3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4">
        <v>40100000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5">
        <v>184800000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6">
        <v>128304979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3" s="1" dxf="1" numFmtId="4">
      <nc r="E38">
        <v>94425202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9">
        <v>154809585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0">
        <v>1396712700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1">
        <v>9000000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2">
        <v>696536175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3">
        <v>32058964335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250866667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6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8">
        <v>28026000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9">
        <v>278892667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0">
        <v>759091040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1">
        <v>17605520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2">
        <v>616204000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3">
        <v>614324000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4">
        <v>2007224560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5">
        <v>36726332377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cc rId="0" sId="3" s="1" dxf="1" numFmtId="4">
      <nc r="E57">
        <v>26250000000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8">
        <v>6185851000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9">
        <v>2090352930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0">
        <v>140912037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63">
        <v>34667115967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cc rId="0" sId="3" s="1" dxf="1" numFmtId="4">
      <nc r="E67">
        <v>11776360000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5" sId="3" ref="E1:E1048576" action="deleteCol">
    <undo index="65535" exp="area" ref3D="1" dr="$G$1:$L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مرداد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cc rId="0" sId="3" s="1" dxf="1" numFmtId="4">
      <nc r="E4">
        <v>106822000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5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6">
        <v>27760000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7">
        <v>43704000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8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9">
        <v>25506000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0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2">
        <v>335812605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3">
        <v>203270000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5">
        <v>131718229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6">
        <v>2219651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8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9">
        <v>876812485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0">
        <v>350762000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1">
        <v>43178000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2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3">
        <v>26800000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5">
        <v>373877500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6">
        <v>13499000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7">
        <v>808116500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8">
        <v>18855315854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9">
        <v>4295342513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0">
        <v>4218553477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1">
        <v>64073652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2">
        <v>2036487674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3">
        <v>157000000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4">
        <v>50400000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5">
        <v>149000000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3" s="1" dxf="1" numFmtId="4">
      <nc r="E39">
        <v>214325149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0">
        <v>4040800000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1">
        <v>62000000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2">
        <v>1911219479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3">
        <v>36054517798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199400000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6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8">
        <v>21680000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9">
        <v>221080000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0">
        <v>950000000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1">
        <v>5240195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2">
        <v>856545780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3">
        <v>590481000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4">
        <v>2402266975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5">
        <v>40362793758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cc rId="0" sId="3" s="1" dxf="1" numFmtId="4">
      <nc r="E57">
        <v>25900000000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8">
        <v>8113577500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9">
        <v>653999980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0">
        <v>90620000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63">
        <v>34758197480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cc rId="0" sId="3" s="1" dxf="1" numFmtId="4">
      <nc r="E67">
        <v>1706940000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6" sId="3" ref="E1:E1048576" action="deleteCol">
    <undo index="65535" exp="area" ref3D="1" dr="$F$1:$K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شهریور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cc rId="0" sId="3" s="1" dxf="1" numFmtId="4">
      <nc r="E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5">
        <v>191447000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6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7">
        <v>17109000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8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9">
        <v>111186350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0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2">
        <v>301997766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3">
        <v>550066301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5">
        <v>77794190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6">
        <v>2578559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8">
        <v>82000000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9">
        <v>1334179166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0">
        <v>385585000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1">
        <v>48200000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2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3">
        <v>23300000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5">
        <v>103000000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6">
        <v>21500000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7">
        <v>581585000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8">
        <v>19407586042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9">
        <v>4255381813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0">
        <v>4142247953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1">
        <v>69835514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2">
        <v>1865449746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3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4">
        <v>23000000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3" s="1" dxf="1" numFmtId="4">
      <nc r="E36">
        <v>96452857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7">
        <v>16251005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8">
        <v>91572189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39">
        <v>220210207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0">
        <v>635000000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1">
        <v>65000000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2">
        <v>2406164694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3">
        <v>33294152020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23000000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6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8">
        <v>26965000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9">
        <v>49965000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0">
        <v>1600000000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1">
        <v>35669120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2">
        <v>1419090400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3">
        <v>1540550000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4">
        <v>4595309520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5">
        <v>39855190706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cc rId="0" sId="3" s="1" dxf="1" numFmtId="4">
      <nc r="E57">
        <v>25900000000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8">
        <v>7958365000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9">
        <v>4164688907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0">
        <v>1457601007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E63">
        <v>39480654914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cc rId="0" sId="3" s="1" dxf="1" numFmtId="4">
      <nc r="E67">
        <v>2102610000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7" sId="3" ref="E1:E1048576" action="deleteCol">
    <undo index="65535" exp="area" ref3D="1" dr="$E$1:$J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مهر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fmt sheetId="3" s="1" sqref="E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E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2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E2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E2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E5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dxf>
    </rfmt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fmt sheetId="3" s="1" sqref="E5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3" start="0" length="0">
      <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8" sId="3" ref="E1:E1048576" action="deleteCol">
    <undo index="65535" exp="area" ref3D="1" dr="$E$1:$I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آبان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fmt sheetId="3" s="1" sqref="E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E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2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E2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3" s="1" sqref="E2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dxf>
    </rfmt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fmt sheetId="3" s="1" sqref="E5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3" start="0" length="0">
      <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49" sId="3" ref="E1:E1048576" action="deleteCol">
    <undo index="65535" exp="area" ref3D="1" dr="$E$1:$H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آذر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fmt sheetId="3" s="1" sqref="E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E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1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2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dxf>
    </rfmt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fmt sheetId="3" s="1" sqref="E5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3" start="0" length="0">
      <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50" sId="3" ref="E1:E1048576" action="deleteCol">
    <undo index="65535" exp="area" ref3D="1" dr="$E$1:$G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دی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fmt sheetId="3" s="1" sqref="E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2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dxf>
    </rfmt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fmt sheetId="3" s="1" sqref="E5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3" start="0" length="0">
      <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51" sId="3" ref="E1:E1048576" action="deleteCol">
    <undo index="65535" exp="area" ref3D="1" dr="$E$1:$F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بهمن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fmt sheetId="3" s="1" sqref="E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2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dxf>
    </rfmt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fmt sheetId="3" s="1" sqref="E5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3" start="0" length="0">
      <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52" sId="3" ref="E1:E1048576" action="deleteCol">
    <undo index="65535" exp="area" ref3D="1" dr="$E$1:$E$1048576" dn="Z_7F2FF59E_536A_4325_AEE2_63F0D1B42E10_.wvu.Cols" sId="3"/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عملکرد اسفند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fmt sheetId="3" s="1" sqref="E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dxf>
    </rfmt>
    <rfmt sheetId="3" s="1" sqref="E1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2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3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dxf>
    </rfmt>
    <rfmt sheetId="3" s="1" sqref="E4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6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4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3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4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dxf>
    </rfmt>
    <rfmt sheetId="3" s="1" sqref="E55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dxf>
    </rfmt>
    <rfmt sheetId="3" sqref="E56" start="0" length="0">
      <dxf>
        <font>
          <color auto="1"/>
        </font>
        <numFmt numFmtId="165" formatCode="_-* #,##0_-;_-* #,##0\-;_-* &quot;-&quot;??_-;_-@"/>
        <alignment horizontal="right" vertical="top" readingOrder="2"/>
      </dxf>
    </rfmt>
    <rfmt sheetId="3" s="1" sqref="E5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8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59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0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1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2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63" start="0" length="0">
      <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4" start="0" length="0">
      <dxf>
        <font>
          <color auto="1"/>
        </font>
        <alignment horizontal="right" vertical="top" readingOrder="2"/>
      </dxf>
    </rfmt>
    <rfmt sheetId="3" sqref="E65" start="0" length="0">
      <dxf>
        <font>
          <color auto="1"/>
        </font>
        <alignment horizontal="right" vertical="top" readingOrder="2"/>
      </dxf>
    </rfmt>
    <rfmt sheetId="3" sqref="E66" start="0" length="0">
      <dxf>
        <font>
          <color auto="1"/>
        </font>
        <alignment horizontal="right" vertical="top" readingOrder="2"/>
      </dxf>
    </rfmt>
    <rfmt sheetId="3" s="1" sqref="E67" start="0" length="0">
      <dxf>
        <font>
          <b/>
          <sz val="18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E68" start="0" length="0">
      <dxf>
        <font>
          <color auto="1"/>
        </font>
        <alignment horizontal="right" vertical="top" readingOrder="2"/>
      </dxf>
    </rfmt>
    <rfmt sheetId="3" sqref="E69" start="0" length="0">
      <dxf>
        <font>
          <color auto="1"/>
        </font>
        <alignment horizontal="right" vertical="top" readingOrder="2"/>
      </dxf>
    </rfmt>
    <rfmt sheetId="3" sqref="E70" start="0" length="0">
      <dxf>
        <font>
          <color auto="1"/>
        </font>
        <alignment horizontal="right" vertical="top" readingOrder="2"/>
      </dxf>
    </rfmt>
    <rfmt sheetId="3" sqref="E71" start="0" length="0">
      <dxf>
        <font>
          <color auto="1"/>
        </font>
        <alignment horizontal="right" vertical="top" readingOrder="2"/>
      </dxf>
    </rfmt>
    <rfmt sheetId="3" sqref="E72" start="0" length="0">
      <dxf>
        <font>
          <color auto="1"/>
        </font>
        <alignment horizontal="right" vertical="top" readingOrder="2"/>
      </dxf>
    </rfmt>
    <rfmt sheetId="3" sqref="E73" start="0" length="0">
      <dxf>
        <font>
          <color auto="1"/>
        </font>
        <alignment horizontal="right" vertical="top" readingOrder="2"/>
      </dxf>
    </rfmt>
    <rfmt sheetId="3" sqref="E74" start="0" length="0">
      <dxf>
        <font>
          <color auto="1"/>
        </font>
        <alignment horizontal="right" vertical="top" readingOrder="2"/>
      </dxf>
    </rfmt>
    <rfmt sheetId="3" sqref="E75" start="0" length="0">
      <dxf>
        <font>
          <color auto="1"/>
        </font>
        <alignment horizontal="right" vertical="top" readingOrder="2"/>
      </dxf>
    </rfmt>
    <rfmt sheetId="3" sqref="E76" start="0" length="0">
      <dxf>
        <font>
          <color auto="1"/>
        </font>
        <alignment horizontal="right" vertical="top" readingOrder="2"/>
      </dxf>
    </rfmt>
    <rfmt sheetId="3" sqref="E77" start="0" length="0">
      <dxf>
        <font>
          <color auto="1"/>
        </font>
        <alignment horizontal="right" vertical="top" readingOrder="2"/>
      </dxf>
    </rfmt>
    <rfmt sheetId="3" sqref="E78" start="0" length="0">
      <dxf>
        <font>
          <color auto="1"/>
        </font>
        <alignment horizontal="right" vertical="top" readingOrder="2"/>
      </dxf>
    </rfmt>
    <rfmt sheetId="3" sqref="E79" start="0" length="0">
      <dxf>
        <font>
          <color auto="1"/>
        </font>
        <alignment horizontal="right" vertical="top" readingOrder="2"/>
      </dxf>
    </rfmt>
    <rfmt sheetId="3" sqref="E80" start="0" length="0">
      <dxf>
        <font>
          <color auto="1"/>
        </font>
        <alignment horizontal="right" vertical="top" readingOrder="2"/>
      </dxf>
    </rfmt>
    <rfmt sheetId="3" sqref="E81" start="0" length="0">
      <dxf>
        <font>
          <color auto="1"/>
        </font>
        <alignment horizontal="right" vertical="top" readingOrder="2"/>
      </dxf>
    </rfmt>
    <rfmt sheetId="3" sqref="E82" start="0" length="0">
      <dxf>
        <font>
          <color auto="1"/>
        </font>
        <alignment horizontal="right" vertical="top" readingOrder="2"/>
      </dxf>
    </rfmt>
    <rfmt sheetId="3" sqref="E83" start="0" length="0">
      <dxf>
        <font>
          <color auto="1"/>
        </font>
        <alignment horizontal="right" vertical="top" readingOrder="2"/>
      </dxf>
    </rfmt>
    <rfmt sheetId="3" sqref="E84" start="0" length="0">
      <dxf>
        <font>
          <color auto="1"/>
        </font>
        <alignment horizontal="right" vertical="top" readingOrder="2"/>
      </dxf>
    </rfmt>
    <rfmt sheetId="3" sqref="E85" start="0" length="0">
      <dxf>
        <font>
          <color auto="1"/>
        </font>
        <alignment horizontal="right" vertical="top" readingOrder="2"/>
      </dxf>
    </rfmt>
    <rfmt sheetId="3" sqref="E86" start="0" length="0">
      <dxf>
        <font>
          <color auto="1"/>
        </font>
        <alignment horizontal="right" vertical="top" readingOrder="2"/>
      </dxf>
    </rfmt>
    <rfmt sheetId="3" sqref="E87" start="0" length="0">
      <dxf>
        <font>
          <color auto="1"/>
        </font>
        <alignment horizontal="right" vertical="top" readingOrder="2"/>
      </dxf>
    </rfmt>
    <rfmt sheetId="3" sqref="E88" start="0" length="0">
      <dxf>
        <font>
          <color auto="1"/>
        </font>
        <alignment horizontal="right" vertical="top" readingOrder="2"/>
      </dxf>
    </rfmt>
    <rfmt sheetId="3" sqref="E89" start="0" length="0">
      <dxf>
        <font>
          <color auto="1"/>
        </font>
        <alignment horizontal="right" vertical="top" readingOrder="2"/>
      </dxf>
    </rfmt>
    <rfmt sheetId="3" sqref="E90" start="0" length="0">
      <dxf>
        <font>
          <color auto="1"/>
        </font>
        <alignment horizontal="right" vertical="top" readingOrder="2"/>
      </dxf>
    </rfmt>
    <rfmt sheetId="3" sqref="E91" start="0" length="0">
      <dxf>
        <font>
          <color auto="1"/>
        </font>
        <alignment horizontal="right" vertical="top" readingOrder="2"/>
      </dxf>
    </rfmt>
    <rfmt sheetId="3" sqref="E92" start="0" length="0">
      <dxf>
        <font>
          <color auto="1"/>
        </font>
        <alignment horizontal="right" vertical="top" readingOrder="2"/>
      </dxf>
    </rfmt>
    <rfmt sheetId="3" sqref="E93" start="0" length="0">
      <dxf>
        <font>
          <color auto="1"/>
        </font>
        <alignment horizontal="right" vertical="top" readingOrder="2"/>
      </dxf>
    </rfmt>
    <rfmt sheetId="3" sqref="E94" start="0" length="0">
      <dxf>
        <font>
          <color auto="1"/>
        </font>
        <alignment horizontal="right" vertical="top" readingOrder="2"/>
      </dxf>
    </rfmt>
    <rfmt sheetId="3" sqref="E95" start="0" length="0">
      <dxf>
        <font>
          <color auto="1"/>
        </font>
        <alignment horizontal="right" vertical="top" readingOrder="2"/>
      </dxf>
    </rfmt>
    <rfmt sheetId="3" sqref="E96" start="0" length="0">
      <dxf>
        <font>
          <color auto="1"/>
        </font>
        <alignment horizontal="right" vertical="top" readingOrder="2"/>
      </dxf>
    </rfmt>
    <rfmt sheetId="3" sqref="E97" start="0" length="0">
      <dxf>
        <font>
          <color auto="1"/>
        </font>
        <alignment horizontal="right" vertical="top" readingOrder="2"/>
      </dxf>
    </rfmt>
    <rfmt sheetId="3" sqref="E98" start="0" length="0">
      <dxf>
        <font>
          <color auto="1"/>
        </font>
        <alignment horizontal="right" vertical="top" readingOrder="2"/>
      </dxf>
    </rfmt>
  </rrc>
  <rrc rId="12553" sId="3" ref="E1:E1048576" action="deleteCol">
    <rfmt sheetId="3" xfDxf="1" s="1" sqref="E1:E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B Mitra"/>
          <charset val="178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b/>
          <sz val="24"/>
          <name val="B Mitra"/>
          <charset val="178"/>
        </font>
        <fill>
          <patternFill patternType="solid">
            <bgColor theme="2"/>
          </patternFill>
        </fill>
        <alignment horizontal="center" vertical="center"/>
        <border outline="0">
          <top style="medium">
            <color indexed="64"/>
          </top>
        </border>
      </dxf>
    </rfmt>
    <rcc rId="0" sId="3" dxf="1">
      <nc r="E2" t="inlineStr">
        <is>
          <t>جمع عملکرد دوازده ماهه</t>
        </is>
      </nc>
      <n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wrapText="1" shrinkToFit="1"/>
        <border outline="0">
          <left style="thin">
            <color rgb="FF000000"/>
          </left>
          <right style="thin">
            <color rgb="FF000000"/>
          </right>
          <top style="medium">
            <color indexed="64"/>
          </top>
        </border>
      </ndxf>
    </rcc>
    <rfmt sheetId="3" sqref="E3" start="0" length="0">
      <dxf>
        <font>
          <b/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horizontal="center" vertical="center" shrinkToFit="1"/>
        <border outline="0">
          <left style="thin">
            <color rgb="FF000000"/>
          </left>
          <right style="thin">
            <color rgb="FF000000"/>
          </right>
          <bottom style="medium">
            <color indexed="64"/>
          </bottom>
        </border>
      </dxf>
    </rfmt>
    <rcc rId="0" sId="3" s="1" dxf="1" numFmtId="4">
      <nc r="E4">
        <v>343112000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5">
        <v>535201075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6">
        <v>242829000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7">
        <v>186664000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8">
        <v>771900000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9">
        <v>183001164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0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1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2">
        <v>1692746119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3">
        <v>1482228142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5">
        <v>477059262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6">
        <v>5203162233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7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8">
        <v>82000000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9.9978637043366805E-2"/>
          </patternFill>
        </fill>
        <alignment horizontal="center" vertical="center" shrinkToFit="1"/>
        <border outline="0">
          <left style="thin">
            <color indexed="64"/>
          </left>
          <bottom style="thin">
            <color indexed="64"/>
          </bottom>
        </border>
      </ndxf>
    </rcc>
    <rcc rId="0" sId="3" s="1" dxf="1" numFmtId="4">
      <nc r="E19">
        <v>11199902995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2" tint="-0.249977111117893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0">
        <v>1884902000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1">
        <v>293878000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2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3">
        <v>165800000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5">
        <v>1605403250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6">
        <v>137765288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7">
        <v>4087748538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59999389629810485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28">
        <v>115248834428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29">
        <v>25766115288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0">
        <v>24771027279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1">
        <v>408972847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2">
        <v>11204974847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3">
        <v>631000000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4">
        <v>132000000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5">
        <v>749800000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6">
        <v>224757836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7">
        <v>16251005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8">
        <v>185997391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39">
        <v>1108750347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0">
        <v>6072512700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1">
        <v>1559970000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2">
        <v>7150260435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3">
        <v>195231224403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5" tint="0.59999389629810485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4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5">
        <v>934368890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6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7">
        <v>51000000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8">
        <v>166633500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49">
        <v>1152002390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8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0">
        <v>3539891040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51">
        <v>2501347213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52">
        <v>4670510460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53">
        <v>4142125494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  <bottom style="thin">
            <color theme="1"/>
          </bottom>
        </border>
      </ndxf>
    </rcc>
    <rcc rId="0" sId="3" s="1" dxf="1" numFmtId="4">
      <nc r="E54">
        <v>14853874207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79998168889431442"/>
          </patternFill>
        </fill>
        <alignment horizontal="center" vertical="center" shrinkToFit="1"/>
        <border outline="0">
          <left style="thin">
            <color theme="1"/>
          </left>
          <top style="thin">
            <color theme="1"/>
          </top>
        </border>
      </ndxf>
    </rcc>
    <rcc rId="0" sId="3" s="1" dxf="1" numFmtId="4">
      <nc r="E55">
        <v>226524752533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rgb="FFFFC000"/>
          </patternFill>
        </fill>
        <alignment horizontal="center" vertical="center" shrinkToFit="1"/>
        <border outline="0">
          <left style="thin">
            <color theme="1"/>
          </lef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color auto="1"/>
          <name val="B Mitra"/>
          <charset val="178"/>
        </font>
        <numFmt numFmtId="165" formatCode="_-* #,##0_-;_-* #,##0\-;_-* &quot;-&quot;??_-;_-@"/>
        <alignment horizontal="right" vertical="top" readingOrder="2"/>
      </dxf>
    </rfmt>
    <rcc rId="0" sId="3" s="1" dxf="1" numFmtId="4">
      <nc r="E57">
        <v>175014978086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8">
        <v>38136853500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9">
        <v>8062374232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0">
        <v>1753637263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1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2">
        <v>0</v>
      </nc>
      <ndxf>
        <font>
          <b/>
          <sz val="18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3">
        <v>222967843081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fill>
          <patternFill patternType="solid">
            <bgColor theme="6" tint="0.39997558519241921"/>
          </patternFill>
        </fill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65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66" start="0" length="0">
      <dxf>
        <font>
          <color auto="1"/>
          <name val="B Mitra"/>
          <charset val="178"/>
        </font>
        <alignment horizontal="right" vertical="top" readingOrder="2"/>
      </dxf>
    </rfmt>
    <rcc rId="0" sId="3" s="1" dxf="1" numFmtId="4">
      <nc r="E67">
        <v>21916630000</v>
      </nc>
      <ndxf>
        <font>
          <b/>
          <sz val="20"/>
          <color auto="1"/>
          <name val="B Nazanin"/>
          <charset val="178"/>
          <scheme val="none"/>
        </font>
        <numFmt numFmtId="3" formatCode="#,##0"/>
        <alignment horizontal="center" vertical="center"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8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69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0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1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2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3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4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5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6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7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8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79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0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1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2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3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4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5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6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7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8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89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0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1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2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3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4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5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6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7" start="0" length="0">
      <dxf>
        <font>
          <color auto="1"/>
          <name val="B Mitra"/>
          <charset val="178"/>
        </font>
        <alignment horizontal="right" vertical="top" readingOrder="2"/>
      </dxf>
    </rfmt>
    <rfmt sheetId="3" sqref="E98" start="0" length="0">
      <dxf>
        <font>
          <color auto="1"/>
          <name val="B Mitra"/>
          <charset val="178"/>
        </font>
        <alignment horizontal="right" vertical="top" readingOrder="2"/>
      </dxf>
    </rfmt>
  </rrc>
  <rrc rId="12554" sId="3" ref="E1:E1048576" action="deleteCol">
    <undo index="65535" exp="area" ref3D="1" dr="$B$57:$E$63" dn="Z_B5B449E6_4D3E_4E3D_A79F_8E3967E791B9_.wvu.PrintArea" sId="3"/>
    <undo index="65535" exp="area" ref3D="1" dr="$A$44:$E$72" dn="Z_74ED7A36_0A6D_419F_AF21_86902042F3A1_.wvu.PrintArea" sId="3"/>
    <undo index="65535" exp="area" ref3D="1" dr="$B$57:$E$63" dn="Z_2927D1D2_98DD_41DA_A352_1FC52098543F_.wvu.PrintArea" sId="3"/>
    <undo index="65535" exp="area" ref3D="1" dr="$B$57:$E$63" dn="Z_90326ADD_529F_4FDD_921F_DD227CA80475_.wvu.PrintArea" sId="3"/>
    <undo index="65535" exp="area" ref3D="1" dr="$B$57:$E$63" dn="Z_7F2FF59E_536A_4325_AEE2_63F0D1B42E10_.wvu.PrintArea" sId="3"/>
    <undo index="65535" exp="area" ref3D="1" dr="$A$44:$E$72" dn="Print_Area" sId="3"/>
    <rfmt sheetId="3" xfDxf="1" s="1" sqref="E1:E1048576" start="0" length="0">
      <dxf>
        <font>
          <b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B Mitra"/>
          <charset val="178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center" vertical="center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E1" start="0" length="0">
      <dxf>
        <font>
          <sz val="24"/>
          <name val="B Mitra"/>
          <charset val="178"/>
        </font>
        <fill>
          <patternFill patternType="solid">
            <bgColor theme="2"/>
          </patternFill>
        </fill>
        <alignment/>
        <border outline="0">
          <right style="medium">
            <color indexed="64"/>
          </right>
          <top style="medium">
            <color indexed="64"/>
          </top>
        </border>
      </dxf>
    </rfmt>
    <rcc rId="0" sId="3" dxf="1">
      <nc r="E2" t="inlineStr">
        <is>
          <t>درصد عملکرد</t>
        </is>
      </nc>
      <ndxf>
        <font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wrapText="1" shrinkToFit="1"/>
        <border outline="0">
          <left style="thin">
            <color rgb="FF000000"/>
          </left>
          <right style="medium">
            <color rgb="FF000000"/>
          </right>
          <top style="medium">
            <color indexed="64"/>
          </top>
        </border>
      </ndxf>
    </rcc>
    <rfmt sheetId="3" sqref="E3" start="0" length="0">
      <dxf>
        <font>
          <sz val="16"/>
          <color auto="1"/>
          <name val="B Mitra"/>
          <charset val="178"/>
        </font>
        <numFmt numFmtId="3" formatCode="#,##0"/>
        <fill>
          <patternFill patternType="solid">
            <fgColor rgb="FFC2D69B"/>
            <bgColor theme="9" tint="0.79998168889431442"/>
          </patternFill>
        </fill>
        <alignment shrinkToFit="1"/>
        <border outline="0">
          <left style="thin">
            <color rgb="FF000000"/>
          </left>
          <right style="medium">
            <color rgb="FF000000"/>
          </right>
          <bottom style="medium">
            <color indexed="64"/>
          </bottom>
        </border>
      </dxf>
    </rfmt>
    <rcc rId="0" sId="3" s="1" dxf="1" numFmtId="13">
      <nc r="E4">
        <v>1.7773065932263381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5">
        <v>0.45891095327583625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6">
        <v>1.0641449074243143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7">
        <v>0.48427971011986093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8">
        <v>0.25729999999999997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9">
        <v>9.9967338833644434E-2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0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1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2">
        <v>0.47751162638514033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3">
        <v>0.33300266046595223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4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5">
        <v>0.68641620431654671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6">
        <v>1.3007905582499999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7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8">
        <v>0.11388888888888889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2" tint="-9.9978637043366805E-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cc rId="0" sId="3" s="1" dxf="1" numFmtId="13">
      <nc r="E19">
        <v>0.46310495715440841</v>
      </nc>
      <ndxf>
        <font>
          <sz val="18"/>
          <color auto="1"/>
          <name val="B Nazanin"/>
          <charset val="178"/>
          <scheme val="none"/>
        </font>
        <numFmt numFmtId="13" formatCode="0%"/>
        <fill>
          <patternFill patternType="solid">
            <bgColor theme="2" tint="-0.249977111117893"/>
          </patternFill>
        </fill>
        <alignment shrinkToFit="1"/>
        <border outline="0">
          <left style="thin">
            <color theme="1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0">
        <v>0.57204916540212447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1">
        <v>0.61224583333333338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2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3">
        <v>0.5756944444444444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4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5">
        <v>4.0135081250000004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6">
        <v>0.59188525868216724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7">
        <v>0.8258189358453325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59999389629810485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8">
        <v>0.54896366356363036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29">
        <v>0.45925138963631484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0">
        <v>0.70989097528539391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1">
        <v>0.24235427970370371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2">
        <v>0.40161200168458783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3">
        <v>0.21033333333333334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4">
        <v>0.10440284735038229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5">
        <v>0.41655555555555557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6">
        <v>1.2847042038479878E-2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7">
        <v>6.1926604538212618E-3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8">
        <v>8.4447875225333695E-3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39">
        <v>0.5774741390625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0">
        <v>0.29650940917968749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1">
        <v>0.77998500000000004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2">
        <v>0.49517039023545706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3">
        <v>0.46753713050830048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5" tint="0.59999389629810485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4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8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5">
        <v>0.24332523177083334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8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6">
        <v>0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8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7">
        <v>0.14166666666666666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8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8">
        <v>0.46287083333333334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8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49">
        <v>0.12145518081180812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8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3" s="1" dxf="1" numFmtId="13">
      <nc r="E50">
        <v>0.37578461146496817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51">
        <v>1.0712407764453962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52">
        <v>0.54056834027777778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53">
        <v>0.39047186029411762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54">
        <v>0.47911086691610488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theme="6" tint="0.79998168889431442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3" s="1" dxf="1" numFmtId="13">
      <nc r="E55">
        <v>0.46495606459667493</v>
      </nc>
      <ndxf>
        <font>
          <sz val="14"/>
          <color auto="1"/>
          <name val="B Mitra"/>
          <charset val="178"/>
          <scheme val="none"/>
        </font>
        <numFmt numFmtId="13" formatCode="0%"/>
        <fill>
          <patternFill patternType="solid">
            <bgColor rgb="FFFFC000"/>
          </patternFill>
        </fill>
        <alignment readingOrder="2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3" sqref="E56" start="0" length="0">
      <dxf>
        <font>
          <b val="0"/>
          <color auto="1"/>
          <name val="B Mitra"/>
          <charset val="178"/>
        </font>
        <numFmt numFmtId="165" formatCode="_-* #,##0_-;_-* #,##0\-;_-* &quot;-&quot;??_-;_-@"/>
        <alignment horizontal="right" vertical="top" readingOrder="2"/>
      </dxf>
    </rfmt>
    <rcc rId="0" sId="3" s="1" dxf="1" numFmtId="13">
      <nc r="E57">
        <v>0.45624813796668701</v>
      </nc>
      <ndxf>
        <font>
          <sz val="20"/>
          <color auto="1"/>
          <name val="B Nazanin"/>
          <charset val="178"/>
          <scheme val="none"/>
        </font>
        <numFmt numFmtId="13" formatCode="0%"/>
        <fill>
          <patternFill patternType="solid">
            <bgColor theme="6" tint="0.39997558519241921"/>
          </patternFill>
        </fill>
        <alignment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58">
        <v>0.52967852083333333</v>
      </nc>
      <ndxf>
        <font>
          <sz val="20"/>
          <color auto="1"/>
          <name val="B Nazanin"/>
          <charset val="178"/>
          <scheme val="none"/>
        </font>
        <numFmt numFmtId="13" formatCode="0%"/>
        <fill>
          <patternFill patternType="solid">
            <bgColor theme="6" tint="0.39997558519241921"/>
          </patternFill>
        </fill>
        <alignment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59">
        <v>0.37325806629629632</v>
      </nc>
      <ndxf>
        <font>
          <sz val="20"/>
          <color auto="1"/>
          <name val="B Nazanin"/>
          <charset val="178"/>
          <scheme val="none"/>
        </font>
        <numFmt numFmtId="13" formatCode="0%"/>
        <fill>
          <patternFill patternType="solid">
            <bgColor theme="6" tint="0.39997558519241921"/>
          </patternFill>
        </fill>
        <alignment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60">
        <v>0.87681863149999995</v>
      </nc>
      <ndxf>
        <font>
          <sz val="20"/>
          <color auto="1"/>
          <name val="B Nazanin"/>
          <charset val="178"/>
          <scheme val="none"/>
        </font>
        <numFmt numFmtId="13" formatCode="0%"/>
        <fill>
          <patternFill patternType="solid">
            <bgColor theme="6" tint="0.39997558519241921"/>
          </patternFill>
        </fill>
        <alignment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61">
        <v>0</v>
      </nc>
      <ndxf>
        <font>
          <sz val="20"/>
          <color auto="1"/>
          <name val="B Nazanin"/>
          <charset val="178"/>
          <scheme val="none"/>
        </font>
        <numFmt numFmtId="13" formatCode="0%"/>
        <fill>
          <patternFill patternType="solid">
            <bgColor theme="6" tint="0.39997558519241921"/>
          </patternFill>
        </fill>
        <alignment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62">
        <v>0</v>
      </nc>
      <ndxf>
        <font>
          <sz val="20"/>
          <color auto="1"/>
          <name val="B Nazanin"/>
          <charset val="178"/>
          <scheme val="none"/>
        </font>
        <numFmt numFmtId="13" formatCode="0%"/>
        <fill>
          <patternFill patternType="solid">
            <bgColor theme="6" tint="0.39997558519241921"/>
          </patternFill>
        </fill>
        <alignment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13">
      <nc r="E63">
        <v>0.45765528795996852</v>
      </nc>
      <ndxf>
        <font>
          <sz val="20"/>
          <color auto="1"/>
          <name val="B Nazanin"/>
          <charset val="178"/>
          <scheme val="none"/>
        </font>
        <numFmt numFmtId="13" formatCode="0%"/>
        <fill>
          <patternFill patternType="solid">
            <bgColor theme="6" tint="0.39997558519241921"/>
          </patternFill>
        </fill>
        <alignment shrinkToFi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4" start="0" length="0">
      <dxf>
        <font>
          <color auto="1"/>
          <name val="B Mitra"/>
          <charset val="178"/>
        </font>
        <alignment readingOrder="2"/>
      </dxf>
    </rfmt>
    <rfmt sheetId="3" sqref="E65" start="0" length="0">
      <dxf>
        <font>
          <color auto="1"/>
          <name val="B Mitra"/>
          <charset val="178"/>
        </font>
        <alignment readingOrder="2"/>
      </dxf>
    </rfmt>
    <rfmt sheetId="3" sqref="E66" start="0" length="0">
      <dxf>
        <font>
          <color auto="1"/>
          <name val="B Mitra"/>
          <charset val="178"/>
        </font>
        <alignment readingOrder="2"/>
      </dxf>
    </rfmt>
    <rcc rId="0" sId="3" s="1" dxf="1" numFmtId="13">
      <nc r="E67">
        <v>0.11553310490247759</v>
      </nc>
      <ndxf>
        <font>
          <sz val="20"/>
          <color auto="1"/>
          <name val="B Mitra"/>
          <charset val="178"/>
          <scheme val="none"/>
        </font>
        <numFmt numFmtId="13" formatCode="0%"/>
        <alignment readingOrder="2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E68" start="0" length="0">
      <dxf>
        <font>
          <color auto="1"/>
          <name val="B Mitra"/>
          <charset val="178"/>
        </font>
        <alignment readingOrder="2"/>
      </dxf>
    </rfmt>
    <rfmt sheetId="3" sqref="E69" start="0" length="0">
      <dxf>
        <font>
          <color auto="1"/>
          <name val="B Mitra"/>
          <charset val="178"/>
        </font>
        <alignment readingOrder="2"/>
      </dxf>
    </rfmt>
    <rfmt sheetId="3" sqref="E70" start="0" length="0">
      <dxf>
        <font>
          <color auto="1"/>
          <name val="B Mitra"/>
          <charset val="178"/>
        </font>
        <alignment readingOrder="2"/>
      </dxf>
    </rfmt>
    <rfmt sheetId="3" sqref="E71" start="0" length="0">
      <dxf>
        <font>
          <color auto="1"/>
          <name val="B Mitra"/>
          <charset val="178"/>
        </font>
        <alignment readingOrder="2"/>
      </dxf>
    </rfmt>
    <rfmt sheetId="3" sqref="E72" start="0" length="0">
      <dxf>
        <font>
          <color auto="1"/>
          <name val="B Mitra"/>
          <charset val="178"/>
        </font>
        <alignment readingOrder="2"/>
      </dxf>
    </rfmt>
    <rfmt sheetId="3" sqref="E73" start="0" length="0">
      <dxf>
        <font>
          <color auto="1"/>
          <name val="B Mitra"/>
          <charset val="178"/>
        </font>
        <alignment readingOrder="2"/>
      </dxf>
    </rfmt>
    <rfmt sheetId="3" sqref="E74" start="0" length="0">
      <dxf>
        <font>
          <color auto="1"/>
          <name val="B Mitra"/>
          <charset val="178"/>
        </font>
        <alignment readingOrder="2"/>
      </dxf>
    </rfmt>
    <rfmt sheetId="3" sqref="E75" start="0" length="0">
      <dxf>
        <font>
          <color auto="1"/>
          <name val="B Mitra"/>
          <charset val="178"/>
        </font>
        <alignment readingOrder="2"/>
      </dxf>
    </rfmt>
    <rfmt sheetId="3" sqref="E76" start="0" length="0">
      <dxf>
        <font>
          <color auto="1"/>
          <name val="B Mitra"/>
          <charset val="178"/>
        </font>
        <alignment readingOrder="2"/>
      </dxf>
    </rfmt>
    <rfmt sheetId="3" sqref="E77" start="0" length="0">
      <dxf>
        <font>
          <color auto="1"/>
          <name val="B Mitra"/>
          <charset val="178"/>
        </font>
        <alignment readingOrder="2"/>
      </dxf>
    </rfmt>
    <rfmt sheetId="3" sqref="E78" start="0" length="0">
      <dxf>
        <font>
          <color auto="1"/>
          <name val="B Mitra"/>
          <charset val="178"/>
        </font>
        <alignment readingOrder="2"/>
      </dxf>
    </rfmt>
    <rfmt sheetId="3" sqref="E79" start="0" length="0">
      <dxf>
        <font>
          <color auto="1"/>
          <name val="B Mitra"/>
          <charset val="178"/>
        </font>
        <alignment readingOrder="2"/>
      </dxf>
    </rfmt>
    <rfmt sheetId="3" sqref="E80" start="0" length="0">
      <dxf>
        <font>
          <color auto="1"/>
          <name val="B Mitra"/>
          <charset val="178"/>
        </font>
        <alignment readingOrder="2"/>
      </dxf>
    </rfmt>
    <rfmt sheetId="3" sqref="E81" start="0" length="0">
      <dxf>
        <font>
          <color auto="1"/>
          <name val="B Mitra"/>
          <charset val="178"/>
        </font>
        <alignment readingOrder="2"/>
      </dxf>
    </rfmt>
    <rfmt sheetId="3" sqref="E82" start="0" length="0">
      <dxf>
        <font>
          <color auto="1"/>
          <name val="B Mitra"/>
          <charset val="178"/>
        </font>
        <alignment readingOrder="2"/>
      </dxf>
    </rfmt>
    <rfmt sheetId="3" sqref="E83" start="0" length="0">
      <dxf>
        <font>
          <color auto="1"/>
          <name val="B Mitra"/>
          <charset val="178"/>
        </font>
        <alignment readingOrder="2"/>
      </dxf>
    </rfmt>
    <rfmt sheetId="3" sqref="E84" start="0" length="0">
      <dxf>
        <font>
          <color auto="1"/>
          <name val="B Mitra"/>
          <charset val="178"/>
        </font>
        <alignment readingOrder="2"/>
      </dxf>
    </rfmt>
    <rfmt sheetId="3" sqref="E85" start="0" length="0">
      <dxf>
        <font>
          <color auto="1"/>
          <name val="B Mitra"/>
          <charset val="178"/>
        </font>
        <alignment readingOrder="2"/>
      </dxf>
    </rfmt>
    <rfmt sheetId="3" sqref="E86" start="0" length="0">
      <dxf>
        <font>
          <color auto="1"/>
          <name val="B Mitra"/>
          <charset val="178"/>
        </font>
        <alignment readingOrder="2"/>
      </dxf>
    </rfmt>
    <rfmt sheetId="3" sqref="E87" start="0" length="0">
      <dxf>
        <font>
          <color auto="1"/>
          <name val="B Mitra"/>
          <charset val="178"/>
        </font>
        <alignment readingOrder="2"/>
      </dxf>
    </rfmt>
    <rfmt sheetId="3" sqref="E88" start="0" length="0">
      <dxf>
        <font>
          <color auto="1"/>
          <name val="B Mitra"/>
          <charset val="178"/>
        </font>
        <alignment readingOrder="2"/>
      </dxf>
    </rfmt>
    <rfmt sheetId="3" sqref="E89" start="0" length="0">
      <dxf>
        <font>
          <color auto="1"/>
          <name val="B Mitra"/>
          <charset val="178"/>
        </font>
        <alignment readingOrder="2"/>
      </dxf>
    </rfmt>
    <rfmt sheetId="3" sqref="E90" start="0" length="0">
      <dxf>
        <font>
          <color auto="1"/>
          <name val="B Mitra"/>
          <charset val="178"/>
        </font>
        <alignment readingOrder="2"/>
      </dxf>
    </rfmt>
    <rfmt sheetId="3" sqref="E91" start="0" length="0">
      <dxf>
        <font>
          <color auto="1"/>
          <name val="B Mitra"/>
          <charset val="178"/>
        </font>
        <alignment readingOrder="2"/>
      </dxf>
    </rfmt>
    <rfmt sheetId="3" sqref="E92" start="0" length="0">
      <dxf>
        <font>
          <color auto="1"/>
          <name val="B Mitra"/>
          <charset val="178"/>
        </font>
        <alignment readingOrder="2"/>
      </dxf>
    </rfmt>
    <rfmt sheetId="3" sqref="E93" start="0" length="0">
      <dxf>
        <font>
          <color auto="1"/>
          <name val="B Mitra"/>
          <charset val="178"/>
        </font>
        <alignment readingOrder="2"/>
      </dxf>
    </rfmt>
    <rfmt sheetId="3" sqref="E94" start="0" length="0">
      <dxf>
        <font>
          <color auto="1"/>
          <name val="B Mitra"/>
          <charset val="178"/>
        </font>
        <alignment readingOrder="2"/>
      </dxf>
    </rfmt>
    <rfmt sheetId="3" sqref="E95" start="0" length="0">
      <dxf>
        <font>
          <color auto="1"/>
          <name val="B Mitra"/>
          <charset val="178"/>
        </font>
        <alignment readingOrder="2"/>
      </dxf>
    </rfmt>
    <rfmt sheetId="3" sqref="E96" start="0" length="0">
      <dxf>
        <font>
          <color auto="1"/>
          <name val="B Mitra"/>
          <charset val="178"/>
        </font>
        <alignment readingOrder="2"/>
      </dxf>
    </rfmt>
    <rfmt sheetId="3" sqref="E97" start="0" length="0">
      <dxf>
        <font>
          <color auto="1"/>
          <name val="B Mitra"/>
          <charset val="178"/>
        </font>
        <alignment readingOrder="2"/>
      </dxf>
    </rfmt>
    <rfmt sheetId="3" sqref="E98" start="0" length="0">
      <dxf>
        <font>
          <color auto="1"/>
          <name val="B Mitra"/>
          <charset val="178"/>
        </font>
        <alignment readingOrder="2"/>
      </dxf>
    </rfmt>
  </rrc>
  <rcv guid="{74ED7A36-0A6D-419F-AF21-86902042F3A1}" action="delete"/>
  <rdn rId="0" localSheetId="3" customView="1" name="Z_74ED7A36_0A6D_419F_AF21_86902042F3A1_.wvu.PrintArea" hidden="1" oldHidden="1">
    <formula>'12 ماهه'!$A$44:$D$72</formula>
    <oldFormula>'12 ماهه'!$A$44:$D$72</oldFormula>
  </rdn>
  <rcv guid="{74ED7A36-0A6D-419F-AF21-86902042F3A1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F2FF59E-536A-4325-AEE2-63F0D1B42E10}" action="delete"/>
  <rdn rId="0" localSheetId="3" customView="1" name="Z_7F2FF59E_536A_4325_AEE2_63F0D1B42E10_.wvu.PrintArea" hidden="1" oldHidden="1">
    <formula>'12 ماهه'!$B$57:$R$63</formula>
    <oldFormula>'12 ماهه'!$B$57:$R$63</oldFormula>
  </rdn>
  <rdn rId="0" localSheetId="3" customView="1" name="Z_7F2FF59E_536A_4325_AEE2_63F0D1B42E10_.wvu.Cols" hidden="1" oldHidden="1">
    <formula>'12 ماهه'!$K:$P</formula>
  </rdn>
  <rcv guid="{7F2FF59E-536A-4325-AEE2-63F0D1B42E10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S17" start="0" length="0">
    <dxf>
      <font>
        <color auto="1"/>
        <name val="B Titr"/>
        <scheme val="none"/>
      </font>
      <fill>
        <patternFill patternType="none">
          <bgColor indexed="65"/>
        </patternFill>
      </fill>
    </dxf>
  </rfmt>
  <rfmt sheetId="3" sqref="S18" start="0" length="0">
    <dxf>
      <font>
        <color auto="1"/>
        <name val="B Titr"/>
        <scheme val="none"/>
      </font>
      <fill>
        <patternFill patternType="none">
          <bgColor indexed="65"/>
        </patternFill>
      </fill>
      <alignment vertical="top" readingOrder="2"/>
    </dxf>
  </rfmt>
  <rfmt sheetId="3" sqref="S19" start="0" length="0">
    <dxf>
      <font>
        <color auto="1"/>
        <name val="B Titr"/>
        <scheme val="none"/>
      </font>
      <alignment vertical="top" readingOrder="2"/>
    </dxf>
  </rfmt>
  <rcc rId="12176" sId="3" odxf="1" dxf="1">
    <oc r="E19">
      <f>SUM(E4:E18)</f>
    </oc>
    <nc r="E19">
      <f>SUM(E4:E18)</f>
    </nc>
    <odxf>
      <fill>
        <patternFill>
          <bgColor rgb="FF15B000"/>
        </patternFill>
      </fill>
    </odxf>
    <ndxf>
      <fill>
        <patternFill>
          <bgColor theme="2" tint="-0.249977111117893"/>
        </patternFill>
      </fill>
    </ndxf>
  </rcc>
  <rcc rId="12177" sId="3" odxf="1" dxf="1">
    <oc r="F19">
      <f>SUM(F4:F18)</f>
    </oc>
    <nc r="F19">
      <f>SUM(F4:F18)</f>
    </nc>
    <odxf>
      <fill>
        <patternFill>
          <bgColor rgb="FF15B000"/>
        </patternFill>
      </fill>
    </odxf>
    <ndxf>
      <fill>
        <patternFill>
          <bgColor theme="2" tint="-0.249977111117893"/>
        </patternFill>
      </fill>
    </ndxf>
  </rcc>
  <rcc rId="12178" sId="3" odxf="1" dxf="1">
    <oc r="G19">
      <f>SUM(G4:G18)</f>
    </oc>
    <nc r="G19">
      <f>SUM(G4:G18)</f>
    </nc>
    <odxf>
      <fill>
        <patternFill>
          <bgColor rgb="FF15B000"/>
        </patternFill>
      </fill>
    </odxf>
    <ndxf>
      <fill>
        <patternFill>
          <bgColor theme="2" tint="-0.249977111117893"/>
        </patternFill>
      </fill>
    </ndxf>
  </rcc>
  <rcc rId="12179" sId="3" odxf="1" dxf="1">
    <oc r="E27">
      <f>SUM(E20:E26)</f>
    </oc>
    <nc r="E27">
      <f>SUM(E20:E26)</f>
    </nc>
    <odxf>
      <fill>
        <patternFill>
          <bgColor rgb="FF15B000"/>
        </patternFill>
      </fill>
    </odxf>
    <ndxf>
      <fill>
        <patternFill>
          <bgColor theme="6" tint="0.59999389629810485"/>
        </patternFill>
      </fill>
    </ndxf>
  </rcc>
  <rcc rId="12180" sId="3" odxf="1" dxf="1">
    <oc r="F27">
      <f>SUM(F20:F26)</f>
    </oc>
    <nc r="F27">
      <f>SUM(F20:F26)</f>
    </nc>
    <odxf>
      <fill>
        <patternFill>
          <bgColor rgb="FF15B000"/>
        </patternFill>
      </fill>
    </odxf>
    <ndxf>
      <fill>
        <patternFill>
          <bgColor theme="6" tint="0.59999389629810485"/>
        </patternFill>
      </fill>
    </ndxf>
  </rcc>
  <rcc rId="12181" sId="3" odxf="1" dxf="1">
    <oc r="G27">
      <f>SUM(G20:G26)</f>
    </oc>
    <nc r="G27">
      <f>SUM(G20:G26)</f>
    </nc>
    <odxf>
      <fill>
        <patternFill>
          <bgColor rgb="FF15B000"/>
        </patternFill>
      </fill>
    </odxf>
    <ndxf>
      <fill>
        <patternFill>
          <bgColor theme="6" tint="0.59999389629810485"/>
        </patternFill>
      </fill>
    </ndxf>
  </rcc>
  <rcc rId="12182" sId="3">
    <nc r="Q33">
      <f>SUM(E33:P33)</f>
    </nc>
  </rcc>
  <rcc rId="12183" sId="3">
    <nc r="Q34">
      <f>SUM(E34:P34)</f>
    </nc>
  </rcc>
  <rcc rId="12184" sId="3">
    <nc r="Q35">
      <f>SUM(E35:P35)</f>
    </nc>
  </rcc>
  <rcc rId="12185" sId="3">
    <nc r="Q36">
      <f>SUM(E36:P36)</f>
    </nc>
  </rcc>
  <rcc rId="12186" sId="3">
    <nc r="Q37">
      <f>SUM(E37:P37)</f>
    </nc>
  </rcc>
  <rcc rId="12187" sId="3">
    <nc r="R33">
      <f>Q33/D33</f>
    </nc>
  </rcc>
  <rcc rId="12188" sId="3">
    <nc r="R34">
      <f>Q34/D34</f>
    </nc>
  </rcc>
  <rcc rId="12189" sId="3">
    <nc r="R35">
      <f>Q35/D35</f>
    </nc>
  </rcc>
  <rcc rId="12190" sId="3">
    <nc r="R36">
      <f>Q36/D36</f>
    </nc>
  </rcc>
  <rcc rId="12191" sId="3">
    <nc r="R37">
      <f>Q37/D37</f>
    </nc>
  </rcc>
  <rfmt sheetId="3" sqref="S32" start="0" length="0">
    <dxf>
      <alignment vertical="center" readingOrder="2"/>
    </dxf>
  </rfmt>
  <rfmt sheetId="3" sqref="S33" start="0" length="0">
    <dxf>
      <fill>
        <patternFill patternType="none">
          <bgColor indexed="65"/>
        </patternFill>
      </fill>
      <alignment vertical="center" readingOrder="2"/>
    </dxf>
  </rfmt>
  <rfmt sheetId="3" sqref="S34" start="0" length="0">
    <dxf>
      <fill>
        <patternFill patternType="none">
          <bgColor indexed="65"/>
        </patternFill>
      </fill>
      <alignment vertical="center" readingOrder="2"/>
    </dxf>
  </rfmt>
  <rfmt sheetId="3" sqref="S35" start="0" length="0">
    <dxf>
      <fill>
        <patternFill patternType="none">
          <bgColor indexed="65"/>
        </patternFill>
      </fill>
      <alignment vertical="center" readingOrder="2"/>
    </dxf>
  </rfmt>
  <rfmt sheetId="3" sqref="S36" start="0" length="0">
    <dxf>
      <fill>
        <patternFill patternType="none">
          <bgColor indexed="65"/>
        </patternFill>
      </fill>
      <alignment vertical="center" readingOrder="2"/>
    </dxf>
  </rfmt>
  <rfmt sheetId="3" sqref="S37" start="0" length="0">
    <dxf>
      <fill>
        <patternFill patternType="none">
          <bgColor indexed="65"/>
        </patternFill>
      </fill>
      <alignment vertical="center" readingOrder="2"/>
    </dxf>
  </rfmt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92" sId="3" numFmtId="4">
    <nc r="H40">
      <v>1396712700</v>
    </nc>
  </rcc>
  <rcc rId="12193" sId="3" numFmtId="4">
    <nc r="I40">
      <v>4040800000</v>
    </nc>
  </rcc>
  <rcc rId="12194" sId="3" numFmtId="4">
    <nc r="J40">
      <v>635000000</v>
    </nc>
  </rcc>
  <rcc rId="12195" sId="3" numFmtId="4">
    <oc r="H41">
      <f>643147700+'سه ماه دوم'!E42</f>
    </oc>
    <nc r="H41">
      <v>9000000</v>
    </nc>
  </rcc>
  <rcc rId="12196" sId="3" numFmtId="4">
    <oc r="I41">
      <f>643147700+'سه ماه دوم'!F42</f>
    </oc>
    <nc r="I41">
      <v>62000000</v>
    </nc>
  </rcc>
  <rcc rId="12197" sId="3" numFmtId="4">
    <oc r="J41">
      <f>643147700+'سه ماه دوم'!G42</f>
    </oc>
    <nc r="J41">
      <v>65000000</v>
    </nc>
  </rcc>
  <rfmt sheetId="3" sqref="S40" start="0" length="0">
    <dxf>
      <fill>
        <patternFill patternType="none">
          <bgColor indexed="65"/>
        </patternFill>
      </fill>
    </dxf>
  </rfmt>
  <rfmt sheetId="3" sqref="S41" start="0" length="0">
    <dxf>
      <fill>
        <patternFill patternType="none">
          <bgColor indexed="65"/>
        </patternFill>
      </fill>
    </dxf>
  </rfmt>
  <rcv guid="{7F2FF59E-536A-4325-AEE2-63F0D1B42E10}" action="delete"/>
  <rdn rId="0" localSheetId="3" customView="1" name="Z_7F2FF59E_536A_4325_AEE2_63F0D1B42E10_.wvu.PrintArea" hidden="1" oldHidden="1">
    <formula>'12 ماهه'!$B$57:$R$63</formula>
    <oldFormula>'12 ماهه'!$B$57:$R$63</oldFormula>
  </rdn>
  <rdn rId="0" localSheetId="3" customView="1" name="Z_7F2FF59E_536A_4325_AEE2_63F0D1B42E10_.wvu.Cols" hidden="1" oldHidden="1">
    <formula>'12 ماهه'!$K:$P</formula>
    <oldFormula>'12 ماهه'!$K:$P</oldFormula>
  </rdn>
  <rcv guid="{7F2FF59E-536A-4325-AEE2-63F0D1B42E10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00" sId="3" odxf="1" dxf="1">
    <oc r="E43">
      <f>SUM(E28:E42)</f>
    </oc>
    <nc r="E43">
      <f>SUM(E28:E42)</f>
    </nc>
    <odxf>
      <fill>
        <patternFill>
          <bgColor rgb="FF15B000"/>
        </patternFill>
      </fill>
    </odxf>
    <ndxf>
      <fill>
        <patternFill>
          <bgColor theme="5" tint="0.59999389629810485"/>
        </patternFill>
      </fill>
    </ndxf>
  </rcc>
  <rcc rId="12201" sId="3" odxf="1" dxf="1">
    <oc r="F43">
      <f>SUM(F28:F42)</f>
    </oc>
    <nc r="F43">
      <f>SUM(F28:F42)</f>
    </nc>
    <odxf>
      <fill>
        <patternFill>
          <bgColor rgb="FF15B000"/>
        </patternFill>
      </fill>
    </odxf>
    <ndxf>
      <fill>
        <patternFill>
          <bgColor theme="5" tint="0.59999389629810485"/>
        </patternFill>
      </fill>
    </ndxf>
  </rcc>
  <rcc rId="12202" sId="3" odxf="1" dxf="1">
    <oc r="G43">
      <f>SUM(G28:G42)</f>
    </oc>
    <nc r="G43">
      <f>SUM(G28:G42)</f>
    </nc>
    <odxf>
      <fill>
        <patternFill>
          <bgColor rgb="FF15B000"/>
        </patternFill>
      </fill>
    </odxf>
    <ndxf>
      <fill>
        <patternFill>
          <bgColor theme="5" tint="0.59999389629810485"/>
        </patternFill>
      </fill>
    </ndxf>
  </rcc>
  <rcc rId="12203" sId="3">
    <oc r="S44" t="inlineStr">
      <is>
        <t>182 در مرداد</t>
      </is>
    </oc>
    <nc r="S44"/>
  </rcc>
  <rcc rId="12204" sId="3">
    <oc r="J51">
      <f>978486600+'سه ماه دوم'!G12+'سه ماه دوم'!G26</f>
    </oc>
    <nc r="J51">
      <f>978486600+'سه ماه دوم'!G12+'سه ماه دوم'!G26-1500000000</f>
    </nc>
  </rcc>
  <rcc rId="12205" sId="3">
    <oc r="I51">
      <f>604931945+'سه ماه دوم'!F26</f>
    </oc>
    <nc r="I51">
      <f>604931945+'سه ماه دوم'!F26-900000000</f>
    </nc>
  </rcc>
  <rcc rId="12206" sId="3">
    <oc r="I50">
      <f>'سه ماه دوم'!F38</f>
    </oc>
    <nc r="I50">
      <f>'سه ماه دوم'!F38+900000000</f>
    </nc>
  </rcc>
  <rcc rId="12207" sId="3">
    <oc r="H51">
      <f>12414500+'سه ماه دوم'!E18+'سه ماه دوم'!E12+'سه ماه دوم'!E26</f>
    </oc>
    <nc r="H51">
      <f>12414500+'سه ماه دوم'!E18+'سه ماه دوم'!E12+'سه ماه دوم'!E26-200000000</f>
    </nc>
  </rcc>
  <rcc rId="12208" sId="3">
    <oc r="H50">
      <f>'سه ماه دوم'!E38</f>
    </oc>
    <nc r="H50">
      <f>'سه ماه دوم'!E38+200000000</f>
    </nc>
  </rcc>
  <rcc rId="12209" sId="3">
    <oc r="J50">
      <f>'سه ماه دوم'!G38</f>
    </oc>
    <nc r="J50">
      <f>'سه ماه دوم'!G38+1500000000</f>
    </nc>
  </rcc>
  <rcc rId="12210" sId="3" numFmtId="4">
    <oc r="H53">
      <f>'سه ماه دوم'!E37+'سه ماه دوم'!E45+'سه ماه دوم'!E46+'سه ماه دوم'!E47+'سه ماه دوم'!E48+'سه ماه دوم'!E51</f>
    </oc>
    <nc r="H53">
      <v>614324000</v>
    </nc>
  </rcc>
  <rcc rId="12211" sId="3" numFmtId="4">
    <oc r="I53">
      <f>'سه ماه دوم'!F37+'سه ماه دوم'!F45+'سه ماه دوم'!F46+'سه ماه دوم'!F47+'سه ماه دوم'!F48+'سه ماه دوم'!F51</f>
    </oc>
    <nc r="I53">
      <v>590481000</v>
    </nc>
  </rcc>
  <rfmt sheetId="3" sqref="S53" start="0" length="0">
    <dxf>
      <fill>
        <patternFill patternType="none">
          <bgColor indexed="65"/>
        </patternFill>
      </fill>
    </dxf>
  </rfmt>
  <rcc rId="12212" sId="3">
    <oc r="J53">
      <f>'سه ماه دوم'!G37+'سه ماه دوم'!G45+'سه ماه دوم'!G46+'سه ماه دوم'!G47+'سه ماه دوم'!G48+'سه ماه دوم'!G51</f>
    </oc>
    <nc r="J53">
      <f>158050000+1382500000</f>
    </nc>
  </rcc>
  <rcc rId="12213" sId="3" odxf="1" dxf="1">
    <oc r="E49">
      <f>SUM(E44:E48)</f>
    </oc>
    <nc r="E49">
      <f>SUM(E44:E48)</f>
    </nc>
    <odxf>
      <fill>
        <patternFill>
          <bgColor rgb="FF15B000"/>
        </patternFill>
      </fill>
    </odxf>
    <ndxf>
      <fill>
        <patternFill>
          <bgColor theme="8" tint="0.79998168889431442"/>
        </patternFill>
      </fill>
    </ndxf>
  </rcc>
  <rcc rId="12214" sId="3" odxf="1" dxf="1">
    <oc r="F49">
      <f>SUM(F44:F48)</f>
    </oc>
    <nc r="F49">
      <f>SUM(F44:F48)</f>
    </nc>
    <odxf>
      <fill>
        <patternFill>
          <bgColor rgb="FF15B000"/>
        </patternFill>
      </fill>
    </odxf>
    <ndxf>
      <fill>
        <patternFill>
          <bgColor theme="8" tint="0.79998168889431442"/>
        </patternFill>
      </fill>
    </ndxf>
  </rcc>
  <rcc rId="12215" sId="3" odxf="1" dxf="1">
    <oc r="G49">
      <f>SUM(G44:G48)</f>
    </oc>
    <nc r="G49">
      <f>SUM(G44:G48)</f>
    </nc>
    <odxf>
      <fill>
        <patternFill>
          <bgColor rgb="FF15B000"/>
        </patternFill>
      </fill>
    </odxf>
    <ndxf>
      <fill>
        <patternFill>
          <bgColor theme="8" tint="0.79998168889431442"/>
        </patternFill>
      </fill>
    </ndxf>
  </rcc>
  <rcc rId="12216" sId="3" odxf="1" dxf="1">
    <oc r="E54">
      <f>SUM(E50:E53)</f>
    </oc>
    <nc r="E54">
      <f>SUM(E50:E53)</f>
    </nc>
    <odxf>
      <fill>
        <patternFill>
          <bgColor rgb="FF15B000"/>
        </patternFill>
      </fill>
    </odxf>
    <ndxf>
      <fill>
        <patternFill>
          <bgColor theme="6" tint="0.79998168889431442"/>
        </patternFill>
      </fill>
    </ndxf>
  </rcc>
  <rcc rId="12217" sId="3" odxf="1" dxf="1">
    <oc r="F54">
      <f>SUM(F50:F53)</f>
    </oc>
    <nc r="F54">
      <f>SUM(F50:F53)</f>
    </nc>
    <odxf>
      <fill>
        <patternFill>
          <bgColor rgb="FF15B000"/>
        </patternFill>
      </fill>
    </odxf>
    <ndxf>
      <fill>
        <patternFill>
          <bgColor theme="6" tint="0.79998168889431442"/>
        </patternFill>
      </fill>
    </ndxf>
  </rcc>
  <rcc rId="12218" sId="3" odxf="1" dxf="1">
    <oc r="G54">
      <f>SUM(G50:G53)</f>
    </oc>
    <nc r="G54">
      <f>SUM(G50:G53)</f>
    </nc>
    <odxf>
      <fill>
        <patternFill>
          <bgColor rgb="FF15B000"/>
        </patternFill>
      </fill>
    </odxf>
    <ndxf>
      <fill>
        <patternFill>
          <bgColor theme="6" tint="0.79998168889431442"/>
        </patternFill>
      </fill>
    </ndxf>
  </rcc>
  <rcc rId="12219" sId="3" odxf="1" dxf="1">
    <oc r="H54">
      <f>SUM(H50:H53)</f>
    </oc>
    <nc r="H54">
      <f>SUM(H50:H53)</f>
    </nc>
    <odxf>
      <fill>
        <patternFill>
          <bgColor theme="8" tint="0.79998168889431442"/>
        </patternFill>
      </fill>
    </odxf>
    <ndxf>
      <fill>
        <patternFill>
          <bgColor theme="6" tint="0.79998168889431442"/>
        </patternFill>
      </fill>
    </ndxf>
  </rcc>
  <rcc rId="12220" sId="3" odxf="1" dxf="1">
    <oc r="I54">
      <f>SUM(I50:I53)</f>
    </oc>
    <nc r="I54">
      <f>SUM(I50:I53)</f>
    </nc>
    <odxf>
      <fill>
        <patternFill>
          <bgColor theme="8" tint="0.79998168889431442"/>
        </patternFill>
      </fill>
    </odxf>
    <ndxf>
      <fill>
        <patternFill>
          <bgColor theme="6" tint="0.79998168889431442"/>
        </patternFill>
      </fill>
    </ndxf>
  </rcc>
  <rcc rId="12221" sId="3" odxf="1" dxf="1">
    <oc r="J54">
      <f>SUM(J50:J53)</f>
    </oc>
    <nc r="J54">
      <f>SUM(J50:J53)</f>
    </nc>
    <odxf>
      <fill>
        <patternFill>
          <bgColor theme="8" tint="0.79998168889431442"/>
        </patternFill>
      </fill>
    </odxf>
    <ndxf>
      <fill>
        <patternFill>
          <bgColor theme="6" tint="0.79998168889431442"/>
        </patternFill>
      </fill>
    </ndxf>
  </rcc>
  <rcc rId="12222" sId="3" numFmtId="4">
    <oc r="J60">
      <v>75101007</v>
    </oc>
    <nc r="J60">
      <f>75101007+1382500000</f>
    </nc>
  </rcc>
  <rcc rId="12223" sId="3" numFmtId="4">
    <oc r="J61">
      <v>2500000000</v>
    </oc>
    <nc r="J61"/>
  </rcc>
  <rfmt sheetId="3" sqref="S61" start="0" length="0">
    <dxf>
      <fill>
        <patternFill patternType="none">
          <bgColor indexed="65"/>
        </patternFill>
      </fill>
    </dxf>
  </rfmt>
  <rcc rId="12224" sId="3">
    <oc r="B67" t="inlineStr">
      <is>
        <t>نوسازی و بروز رسانی دیتا سنتر</t>
      </is>
    </oc>
    <nc r="B67" t="inlineStr">
      <is>
        <t>نوسازی و توسعه فناوری اطلاعات</t>
      </is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5" sId="3" numFmtId="4">
    <oc r="D67">
      <v>131750000000</v>
    </oc>
    <nc r="D67">
      <v>189700000000</v>
    </nc>
  </rcc>
  <rrc rId="12226" sId="3" ref="A68:XFD68" action="deleteRow">
    <undo index="0" exp="area" ref3D="1" dr="$K$1:$P$1048576" dn="Z_7F2FF59E_536A_4325_AEE2_63F0D1B42E10_.wvu.Cols" sId="3"/>
    <rfmt sheetId="3" xfDxf="1" s="1" sqref="A68:XFD68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A68" start="0" length="0">
      <dxf>
        <font>
          <color auto="1"/>
        </font>
        <alignment horizontal="right" vertical="top" readingOrder="2"/>
      </dxf>
    </rfmt>
    <rcc rId="0" sId="3" s="1" dxf="1">
      <nc r="B68" t="inlineStr">
        <is>
          <t>توسعه زیرساخت های فناوری اطلاعات</t>
        </is>
      </nc>
      <ndxf>
        <font>
          <b/>
          <sz val="14"/>
          <color auto="1"/>
          <name val="B Nazanin"/>
          <scheme val="none"/>
        </font>
        <numFmt numFmtId="3" formatCode="#,##0"/>
        <alignment horizontal="center" vertical="center" wrapText="1" shrinkToFi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3" s="1" sqref="C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D68">
        <v>105075000000</v>
      </nc>
      <ndxf>
        <font>
          <b/>
          <sz val="18"/>
          <color auto="1"/>
          <name val="B Nazanin"/>
          <scheme val="none"/>
        </font>
        <numFmt numFmtId="3" formatCode="#,##0"/>
        <fill>
          <patternFill patternType="solid">
            <bgColor rgb="FF15B000"/>
          </patternFill>
        </fill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F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G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H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I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J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K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L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M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N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O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P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>
      <nc r="Q68">
        <f>SUM(E68:P68)</f>
      </nc>
      <ndxf>
        <font>
          <b/>
          <sz val="20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R68">
        <f>Q68/D68</f>
      </nc>
      <ndxf>
        <font>
          <b/>
          <sz val="20"/>
          <color auto="1"/>
          <name val="B Mitra"/>
          <scheme val="none"/>
        </font>
        <numFmt numFmtId="13" formatCode="0%"/>
        <alignment horizontal="center" vertical="center" readingOrder="2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S68" start="0" length="0">
      <dxf>
        <font>
          <color auto="1"/>
        </font>
        <numFmt numFmtId="164" formatCode="_-* #,##0_-;_-* #,##0\-;_-* &quot;-&quot;??_-;_-@"/>
        <fill>
          <patternFill patternType="solid">
            <bgColor rgb="FFFF0000"/>
          </patternFill>
        </fill>
        <alignment horizontal="right" vertical="center" readingOrder="2"/>
      </dxf>
    </rfmt>
    <rfmt sheetId="3" sqref="T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U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V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W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X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Y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Z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A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B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C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</rrc>
  <rrc rId="12227" sId="3" ref="A68:XFD68" action="deleteRow">
    <undo index="0" exp="area" ref3D="1" dr="$K$1:$P$1048576" dn="Z_7F2FF59E_536A_4325_AEE2_63F0D1B42E10_.wvu.Cols" sId="3"/>
    <rfmt sheetId="3" xfDxf="1" s="1" sqref="A68:XFD68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A68" start="0" length="0">
      <dxf>
        <font>
          <color auto="1"/>
        </font>
        <alignment horizontal="right" vertical="top" readingOrder="2"/>
      </dxf>
    </rfmt>
    <rcc rId="0" sId="3" s="1" dxf="1">
      <nc r="B68" t="inlineStr">
        <is>
          <t>پروژه های دانشکده رسانه</t>
        </is>
      </nc>
      <ndxf>
        <font>
          <b/>
          <sz val="14"/>
          <color auto="1"/>
          <name val="B Nazanin"/>
          <scheme val="none"/>
        </font>
        <numFmt numFmtId="3" formatCode="#,##0"/>
        <alignment horizontal="center" vertical="center" wrapText="1" shrinkToFi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3" s="1" sqref="C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D68">
        <v>12500000000</v>
      </nc>
      <ndxf>
        <font>
          <b/>
          <sz val="18"/>
          <color auto="1"/>
          <name val="B Nazanin"/>
          <scheme val="none"/>
        </font>
        <numFmt numFmtId="3" formatCode="#,##0"/>
        <fill>
          <patternFill patternType="solid">
            <bgColor rgb="FF15B000"/>
          </patternFill>
        </fill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F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G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H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I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J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K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L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M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N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O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P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>
      <nc r="Q68">
        <f>SUM(E68:P68)</f>
      </nc>
      <ndxf>
        <font>
          <b/>
          <sz val="20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R68">
        <f>Q68/D68</f>
      </nc>
      <ndxf>
        <font>
          <b/>
          <sz val="20"/>
          <color auto="1"/>
          <name val="B Mitra"/>
          <scheme val="none"/>
        </font>
        <numFmt numFmtId="13" formatCode="0%"/>
        <alignment horizontal="center" vertical="center" readingOrder="2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S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T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U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V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W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X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Y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Z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A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B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C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</rrc>
  <rrc rId="12228" sId="3" ref="A68:XFD68" action="deleteRow">
    <undo index="0" exp="area" dr="D67:D68" r="D69" sId="3"/>
    <undo index="0" exp="area" ref3D="1" dr="$K$1:$P$1048576" dn="Z_7F2FF59E_536A_4325_AEE2_63F0D1B42E10_.wvu.Cols" sId="3"/>
    <rfmt sheetId="3" xfDxf="1" s="1" sqref="A68:XFD68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A68" start="0" length="0">
      <dxf>
        <font>
          <color auto="1"/>
        </font>
        <alignment horizontal="right" vertical="top" readingOrder="2"/>
      </dxf>
    </rfmt>
    <rcc rId="0" sId="3" s="1" dxf="1">
      <nc r="B68" t="inlineStr">
        <is>
          <t>پروژه های خبرگزاری</t>
        </is>
      </nc>
      <ndxf>
        <font>
          <b/>
          <sz val="14"/>
          <color auto="1"/>
          <name val="B Nazanin"/>
          <scheme val="none"/>
        </font>
        <numFmt numFmtId="3" formatCode="#,##0"/>
        <alignment horizontal="center" vertical="center" wrapText="1" shrinkToFi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3" s="1" sqref="C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D68">
        <v>48043033778.470901</v>
      </nc>
      <ndxf>
        <font>
          <b/>
          <sz val="18"/>
          <color auto="1"/>
          <name val="B Nazanin"/>
          <scheme val="none"/>
        </font>
        <numFmt numFmtId="3" formatCode="#,##0"/>
        <fill>
          <patternFill patternType="solid">
            <bgColor rgb="FF15B000"/>
          </patternFill>
        </fill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E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F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G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H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I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J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K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L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M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N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O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P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>
      <nc r="Q68">
        <f>SUM(E68:P68)</f>
      </nc>
      <ndxf>
        <font>
          <b/>
          <sz val="20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R68">
        <f>Q68/D68</f>
      </nc>
      <ndxf>
        <font>
          <b/>
          <sz val="20"/>
          <color auto="1"/>
          <name val="B Mitra"/>
          <scheme val="none"/>
        </font>
        <numFmt numFmtId="13" formatCode="0%"/>
        <alignment horizontal="center" vertical="center" readingOrder="2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S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T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U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V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W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X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Y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Z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A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B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  <rfmt sheetId="3" sqref="AC68" start="0" length="0">
      <dxf>
        <font>
          <color auto="1"/>
        </font>
        <numFmt numFmtId="164" formatCode="_-* #,##0_-;_-* #,##0\-;_-* &quot;-&quot;??_-;_-@"/>
        <alignment horizontal="right" vertical="center" readingOrder="2"/>
      </dxf>
    </rfmt>
  </rrc>
  <rrc rId="12229" sId="3" ref="A68:XFD68" action="deleteRow">
    <undo index="0" exp="area" ref3D="1" dr="$K$1:$P$1048576" dn="Z_7F2FF59E_536A_4325_AEE2_63F0D1B42E10_.wvu.Cols" sId="3"/>
    <rfmt sheetId="3" xfDxf="1" s="1" sqref="A68:XFD68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rgb="FF000000"/>
          <name val="Nazani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3" sqref="A68" start="0" length="0">
      <dxf>
        <font>
          <color auto="1"/>
          <name val="B Mitra"/>
          <scheme val="none"/>
        </font>
        <alignment horizontal="right" vertical="top" readingOrder="2"/>
      </dxf>
    </rfmt>
    <rcc rId="0" sId="3" dxf="1">
      <nc r="B68" t="inlineStr">
        <is>
          <t>جمع</t>
        </is>
      </nc>
      <ndxf>
        <font>
          <b/>
          <sz val="18"/>
          <color auto="1"/>
          <name val="B Mitra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C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>
      <nc r="D68">
        <f>SUM(D67:D67)</f>
      </nc>
      <ndxf>
        <font>
          <b/>
          <sz val="18"/>
          <color auto="1"/>
          <name val="B Nazanin"/>
          <scheme val="none"/>
        </font>
        <numFmt numFmtId="3" formatCode="#,##0"/>
        <fill>
          <patternFill patternType="solid">
            <bgColor rgb="FF15B000"/>
          </patternFill>
        </fill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8">
        <v>0</v>
      </nc>
      <n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F68">
        <v>0</v>
      </nc>
      <n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G68">
        <v>6330720000</v>
      </nc>
      <n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H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I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J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K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L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M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N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O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P68" start="0" length="0">
      <dxf>
        <font>
          <b/>
          <sz val="18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>
      <nc r="Q68">
        <f>SUM(E68:P68)</f>
      </nc>
      <ndxf>
        <font>
          <b/>
          <sz val="20"/>
          <color auto="1"/>
          <name val="B Nazanin"/>
          <scheme val="none"/>
        </font>
        <numFmt numFmtId="3" formatCode="#,##0"/>
        <alignment horizontal="center" vertical="center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R68">
        <f>Q68/D68</f>
      </nc>
      <ndxf>
        <font>
          <b/>
          <sz val="20"/>
          <color auto="1"/>
          <name val="B Mitra"/>
          <scheme val="none"/>
        </font>
        <numFmt numFmtId="13" formatCode="0%"/>
        <alignment horizontal="center" vertical="center" readingOrder="2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qref="S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T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U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V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W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X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Y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Z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AA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AB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  <rfmt sheetId="3" sqref="AC68" start="0" length="0">
      <dxf>
        <font>
          <color auto="1"/>
        </font>
        <numFmt numFmtId="164" formatCode="_-* #,##0_-;_-* #,##0\-;_-* &quot;-&quot;??_-;_-@"/>
        <alignment horizontal="right" vertical="top" readingOrder="2"/>
      </dxf>
    </rfmt>
  </rrc>
  <rcc rId="12230" sId="3" numFmtId="4">
    <nc r="C67">
      <v>21000000000</v>
    </nc>
  </rcc>
  <rcc rId="12231" sId="3">
    <nc r="H67">
      <f>272500000+11503860000</f>
    </nc>
  </rcc>
  <rcc rId="12232" sId="3" numFmtId="4">
    <nc r="I67">
      <v>1706940000</v>
    </nc>
  </rcc>
  <rcc rId="12233" sId="3" numFmtId="4">
    <nc r="J67">
      <v>2102610000</v>
    </nc>
  </rcc>
  <rfmt sheetId="3" sqref="S67" start="0" length="0">
    <dxf>
      <fill>
        <patternFill patternType="none">
          <bgColor indexed="65"/>
        </patternFill>
      </fill>
      <alignment vertical="top" readingOrder="2"/>
    </dxf>
  </rfmt>
  <rcc rId="12234" sId="3" odxf="1" dxf="1">
    <oc r="D54">
      <f>SUM(D50:D53)</f>
    </oc>
    <nc r="D54">
      <f>SUM(D50:D53)</f>
    </nc>
    <odxf>
      <fill>
        <patternFill>
          <bgColor theme="8" tint="0.79998168889431442"/>
        </patternFill>
      </fill>
    </odxf>
    <ndxf>
      <fill>
        <patternFill>
          <bgColor theme="6" tint="0.79998168889431442"/>
        </patternFill>
      </fill>
    </ndxf>
  </rcc>
  <rcc rId="12235" sId="3" odxf="1" dxf="1">
    <oc r="H63">
      <f>SUM(H57:H62)</f>
    </oc>
    <nc r="H63">
      <f>SUM(H57:H62)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36" sId="3" odxf="1" dxf="1">
    <oc r="I63">
      <f>SUM(I57:I62)</f>
    </oc>
    <nc r="I63">
      <f>SUM(I57:I62)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37" sId="3" odxf="1" dxf="1">
    <oc r="J63">
      <f>SUM(J57:J62)</f>
    </oc>
    <nc r="J63">
      <f>SUM(J57:J62)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38" sId="3" odxf="1" dxf="1">
    <oc r="K63">
      <f>SUM(K57:K62)</f>
    </oc>
    <nc r="K63">
      <f>SUM(K57:K62)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39" sId="3" odxf="1" dxf="1">
    <oc r="L63">
      <f>SUM(L57:L62)</f>
    </oc>
    <nc r="L63">
      <f>SUM(L57:L62)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40" sId="3" odxf="1" dxf="1">
    <oc r="M63">
      <f>SUM(M57:M62)</f>
    </oc>
    <nc r="M63">
      <f>SUM(M57:M62)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41" sId="3" odxf="1" dxf="1">
    <oc r="N63">
      <f>SUM(N57:N62)</f>
    </oc>
    <nc r="N63">
      <f>SUM(N57:N62)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42" sId="3" odxf="1" dxf="1">
    <oc r="O63">
      <f>SUM(O57:O62)</f>
    </oc>
    <nc r="O63">
      <f>SUM(O57:O62)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43" sId="3" odxf="1" dxf="1">
    <oc r="P63">
      <f>SUM(P57:P62)</f>
    </oc>
    <nc r="P63">
      <f>SUM(P57:P62)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44" sId="3" odxf="1" dxf="1">
    <oc r="Q63">
      <f>SUM(Q57:Q62)</f>
    </oc>
    <nc r="Q63">
      <f>SUM(Q57:Q62)</f>
    </nc>
    <odxf>
      <fill>
        <patternFill patternType="none">
          <bgColor indexed="65"/>
        </patternFill>
      </fill>
    </odxf>
    <ndxf>
      <fill>
        <patternFill patternType="solid">
          <bgColor rgb="FF15B000"/>
        </patternFill>
      </fill>
    </ndxf>
  </rcc>
  <rcc rId="12245" sId="3" odxf="1" s="1" dxf="1">
    <oc r="R63">
      <f>Q63/D63</f>
    </oc>
    <nc r="R63">
      <f>Q63/D63</f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auto="1"/>
        <name val="B Mitra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20"/>
        <color auto="1"/>
        <name val="B Nazanin"/>
        <scheme val="none"/>
      </font>
      <numFmt numFmtId="3" formatCode="#,##0"/>
      <fill>
        <patternFill patternType="solid">
          <bgColor rgb="FF15B000"/>
        </patternFill>
      </fill>
      <alignment shrinkToFit="1" readingOrder="0"/>
    </ndxf>
  </rcc>
  <rfmt sheetId="3" sqref="R63">
    <dxf>
      <numFmt numFmtId="169" formatCode="#,##0.0"/>
    </dxf>
  </rfmt>
  <rfmt sheetId="3" sqref="R63">
    <dxf>
      <numFmt numFmtId="4" formatCode="#,##0.00"/>
    </dxf>
  </rfmt>
  <rfmt sheetId="3" sqref="R63">
    <dxf>
      <numFmt numFmtId="13" formatCode="0%"/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"/>
  <sheetViews>
    <sheetView rightToLeft="1" workbookViewId="0"/>
  </sheetViews>
  <sheetFormatPr defaultColWidth="12.6328125" defaultRowHeight="15" customHeight="1"/>
  <cols>
    <col min="1" max="1" width="4.453125" customWidth="1"/>
    <col min="2" max="2" width="29.81640625" customWidth="1"/>
    <col min="3" max="3" width="5.453125" customWidth="1"/>
    <col min="4" max="4" width="4.36328125" customWidth="1"/>
    <col min="5" max="5" width="7.6328125" customWidth="1"/>
    <col min="6" max="6" width="8.36328125" customWidth="1"/>
    <col min="7" max="7" width="6.6328125" customWidth="1"/>
    <col min="8" max="8" width="13.6328125" customWidth="1"/>
    <col min="9" max="9" width="5.453125" customWidth="1"/>
    <col min="10" max="10" width="4.1796875" customWidth="1"/>
    <col min="11" max="11" width="8" customWidth="1"/>
    <col min="12" max="12" width="9.6328125" customWidth="1"/>
    <col min="13" max="13" width="6.6328125" customWidth="1"/>
    <col min="14" max="14" width="13.6328125" customWidth="1"/>
    <col min="15" max="15" width="5.453125" customWidth="1"/>
    <col min="16" max="16" width="4.1796875" customWidth="1"/>
    <col min="17" max="17" width="8" customWidth="1"/>
    <col min="18" max="18" width="9.6328125" customWidth="1"/>
    <col min="19" max="19" width="6.6328125" customWidth="1"/>
    <col min="20" max="20" width="13.6328125" customWidth="1"/>
  </cols>
  <sheetData>
    <row r="1" spans="1:20" ht="36.6">
      <c r="A1" s="142" t="s">
        <v>28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</row>
    <row r="2" spans="1:20" ht="27" customHeight="1">
      <c r="A2" s="129" t="s">
        <v>29</v>
      </c>
      <c r="B2" s="130"/>
      <c r="C2" s="131" t="s">
        <v>5</v>
      </c>
      <c r="D2" s="132"/>
      <c r="E2" s="132"/>
      <c r="F2" s="132"/>
      <c r="G2" s="132"/>
      <c r="H2" s="133"/>
      <c r="I2" s="146" t="s">
        <v>6</v>
      </c>
      <c r="J2" s="132"/>
      <c r="K2" s="132"/>
      <c r="L2" s="132"/>
      <c r="M2" s="132"/>
      <c r="N2" s="133"/>
      <c r="O2" s="147" t="s">
        <v>7</v>
      </c>
      <c r="P2" s="132"/>
      <c r="Q2" s="132"/>
      <c r="R2" s="132"/>
      <c r="S2" s="132"/>
      <c r="T2" s="133"/>
    </row>
    <row r="3" spans="1:20" ht="15" customHeight="1">
      <c r="A3" s="134" t="s">
        <v>0</v>
      </c>
      <c r="B3" s="137" t="s">
        <v>30</v>
      </c>
      <c r="C3" s="140" t="s">
        <v>1</v>
      </c>
      <c r="D3" s="126" t="s">
        <v>9</v>
      </c>
      <c r="E3" s="126" t="s">
        <v>10</v>
      </c>
      <c r="F3" s="126" t="s">
        <v>11</v>
      </c>
      <c r="G3" s="141" t="s">
        <v>12</v>
      </c>
      <c r="H3" s="148" t="s">
        <v>13</v>
      </c>
      <c r="I3" s="151" t="s">
        <v>1</v>
      </c>
      <c r="J3" s="126" t="s">
        <v>14</v>
      </c>
      <c r="K3" s="126" t="s">
        <v>15</v>
      </c>
      <c r="L3" s="126" t="s">
        <v>16</v>
      </c>
      <c r="M3" s="141" t="s">
        <v>12</v>
      </c>
      <c r="N3" s="148" t="s">
        <v>17</v>
      </c>
      <c r="O3" s="126" t="s">
        <v>1</v>
      </c>
      <c r="P3" s="126" t="s">
        <v>14</v>
      </c>
      <c r="Q3" s="126" t="s">
        <v>18</v>
      </c>
      <c r="R3" s="126" t="s">
        <v>19</v>
      </c>
      <c r="S3" s="141" t="s">
        <v>12</v>
      </c>
      <c r="T3" s="148" t="s">
        <v>20</v>
      </c>
    </row>
    <row r="4" spans="1:20" ht="15" customHeight="1">
      <c r="A4" s="135"/>
      <c r="B4" s="138"/>
      <c r="C4" s="135"/>
      <c r="D4" s="127"/>
      <c r="E4" s="127"/>
      <c r="F4" s="127"/>
      <c r="G4" s="127"/>
      <c r="H4" s="149"/>
      <c r="I4" s="152"/>
      <c r="J4" s="127"/>
      <c r="K4" s="127"/>
      <c r="L4" s="127"/>
      <c r="M4" s="127"/>
      <c r="N4" s="149"/>
      <c r="O4" s="127"/>
      <c r="P4" s="127"/>
      <c r="Q4" s="127"/>
      <c r="R4" s="127"/>
      <c r="S4" s="127"/>
      <c r="T4" s="149"/>
    </row>
    <row r="5" spans="1:20" ht="15" customHeight="1">
      <c r="A5" s="136"/>
      <c r="B5" s="139"/>
      <c r="C5" s="136"/>
      <c r="D5" s="128"/>
      <c r="E5" s="128"/>
      <c r="F5" s="128"/>
      <c r="G5" s="128"/>
      <c r="H5" s="150"/>
      <c r="I5" s="153"/>
      <c r="J5" s="128"/>
      <c r="K5" s="128"/>
      <c r="L5" s="128"/>
      <c r="M5" s="128"/>
      <c r="N5" s="150"/>
      <c r="O5" s="128"/>
      <c r="P5" s="128"/>
      <c r="Q5" s="128"/>
      <c r="R5" s="128"/>
      <c r="S5" s="128"/>
      <c r="T5" s="150"/>
    </row>
    <row r="6" spans="1:20" ht="54.75" customHeight="1">
      <c r="A6" s="2">
        <v>1</v>
      </c>
      <c r="B6" s="3" t="s">
        <v>3</v>
      </c>
      <c r="C6" s="4"/>
      <c r="D6" s="5"/>
      <c r="E6" s="5"/>
      <c r="F6" s="5"/>
      <c r="G6" s="5"/>
      <c r="H6" s="7" t="e">
        <f>#REF!</f>
        <v>#REF!</v>
      </c>
      <c r="I6" s="6"/>
      <c r="J6" s="1"/>
      <c r="K6" s="5"/>
      <c r="L6" s="5"/>
      <c r="M6" s="5"/>
      <c r="N6" s="7"/>
      <c r="O6" s="5"/>
      <c r="P6" s="1"/>
      <c r="Q6" s="5"/>
      <c r="R6" s="5"/>
      <c r="S6" s="5"/>
      <c r="T6" s="7"/>
    </row>
    <row r="7" spans="1:20" ht="54.75" customHeight="1">
      <c r="A7" s="2">
        <f t="shared" ref="A7:A14" si="0">A6+1</f>
        <v>2</v>
      </c>
      <c r="B7" s="3" t="s">
        <v>31</v>
      </c>
      <c r="C7" s="12" t="s">
        <v>23</v>
      </c>
      <c r="D7" s="5">
        <v>1</v>
      </c>
      <c r="E7" s="5">
        <v>1640000000</v>
      </c>
      <c r="F7" s="5">
        <v>1640000000</v>
      </c>
      <c r="G7" s="5">
        <v>1</v>
      </c>
      <c r="H7" s="7" t="e">
        <f>#REF!</f>
        <v>#REF!</v>
      </c>
      <c r="I7" s="6"/>
      <c r="J7" s="1"/>
      <c r="K7" s="5"/>
      <c r="L7" s="5"/>
      <c r="M7" s="5"/>
      <c r="N7" s="7"/>
      <c r="O7" s="5"/>
      <c r="P7" s="1"/>
      <c r="Q7" s="5"/>
      <c r="R7" s="5"/>
      <c r="S7" s="5"/>
      <c r="T7" s="7"/>
    </row>
    <row r="8" spans="1:20" ht="54.75" customHeight="1">
      <c r="A8" s="2">
        <f t="shared" si="0"/>
        <v>3</v>
      </c>
      <c r="B8" s="8"/>
      <c r="C8" s="4"/>
      <c r="D8" s="5"/>
      <c r="E8" s="5"/>
      <c r="F8" s="5"/>
      <c r="G8" s="5"/>
      <c r="H8" s="7"/>
      <c r="I8" s="6"/>
      <c r="J8" s="1"/>
      <c r="K8" s="5"/>
      <c r="L8" s="5"/>
      <c r="M8" s="5"/>
      <c r="N8" s="7"/>
      <c r="O8" s="5"/>
      <c r="P8" s="1"/>
      <c r="Q8" s="5"/>
      <c r="R8" s="5"/>
      <c r="S8" s="5"/>
      <c r="T8" s="7"/>
    </row>
    <row r="9" spans="1:20" ht="54.75" customHeight="1">
      <c r="A9" s="2">
        <f t="shared" si="0"/>
        <v>4</v>
      </c>
      <c r="B9" s="8"/>
      <c r="C9" s="4"/>
      <c r="D9" s="5"/>
      <c r="E9" s="5"/>
      <c r="F9" s="5"/>
      <c r="G9" s="5"/>
      <c r="H9" s="7"/>
      <c r="I9" s="6"/>
      <c r="J9" s="1"/>
      <c r="K9" s="5"/>
      <c r="L9" s="5"/>
      <c r="M9" s="5"/>
      <c r="N9" s="7"/>
      <c r="O9" s="5"/>
      <c r="P9" s="1"/>
      <c r="Q9" s="5"/>
      <c r="R9" s="5"/>
      <c r="S9" s="5"/>
      <c r="T9" s="7"/>
    </row>
    <row r="10" spans="1:20" ht="54.75" customHeight="1">
      <c r="A10" s="2">
        <f t="shared" si="0"/>
        <v>5</v>
      </c>
      <c r="B10" s="8"/>
      <c r="C10" s="4"/>
      <c r="D10" s="5"/>
      <c r="E10" s="5"/>
      <c r="F10" s="5"/>
      <c r="G10" s="5"/>
      <c r="H10" s="7"/>
      <c r="I10" s="6"/>
      <c r="J10" s="1"/>
      <c r="K10" s="5"/>
      <c r="L10" s="5"/>
      <c r="M10" s="5"/>
      <c r="N10" s="7"/>
      <c r="O10" s="5"/>
      <c r="P10" s="1"/>
      <c r="Q10" s="5"/>
      <c r="R10" s="5"/>
      <c r="S10" s="5"/>
      <c r="T10" s="7"/>
    </row>
    <row r="11" spans="1:20" ht="54.75" customHeight="1">
      <c r="A11" s="2">
        <f t="shared" si="0"/>
        <v>6</v>
      </c>
      <c r="B11" s="8"/>
      <c r="C11" s="4"/>
      <c r="D11" s="5"/>
      <c r="E11" s="5"/>
      <c r="F11" s="5"/>
      <c r="G11" s="5"/>
      <c r="H11" s="7"/>
      <c r="I11" s="6"/>
      <c r="J11" s="1"/>
      <c r="K11" s="5"/>
      <c r="L11" s="5"/>
      <c r="M11" s="5"/>
      <c r="N11" s="7"/>
      <c r="O11" s="5"/>
      <c r="P11" s="1"/>
      <c r="Q11" s="5"/>
      <c r="R11" s="5"/>
      <c r="S11" s="5"/>
      <c r="T11" s="7"/>
    </row>
    <row r="12" spans="1:20" ht="54.75" customHeight="1">
      <c r="A12" s="2">
        <f t="shared" si="0"/>
        <v>7</v>
      </c>
      <c r="B12" s="8"/>
      <c r="C12" s="4"/>
      <c r="D12" s="5"/>
      <c r="E12" s="5"/>
      <c r="F12" s="5"/>
      <c r="G12" s="5"/>
      <c r="H12" s="7"/>
      <c r="I12" s="6"/>
      <c r="J12" s="1"/>
      <c r="K12" s="5"/>
      <c r="L12" s="5"/>
      <c r="M12" s="5"/>
      <c r="N12" s="7"/>
      <c r="O12" s="5"/>
      <c r="P12" s="1"/>
      <c r="Q12" s="5"/>
      <c r="R12" s="5"/>
      <c r="S12" s="5"/>
      <c r="T12" s="7"/>
    </row>
    <row r="13" spans="1:20" ht="54.75" customHeight="1">
      <c r="A13" s="2">
        <f t="shared" si="0"/>
        <v>8</v>
      </c>
      <c r="B13" s="8"/>
      <c r="C13" s="4"/>
      <c r="D13" s="5"/>
      <c r="E13" s="5"/>
      <c r="F13" s="5"/>
      <c r="G13" s="5"/>
      <c r="H13" s="7"/>
      <c r="I13" s="6"/>
      <c r="J13" s="1"/>
      <c r="K13" s="5"/>
      <c r="L13" s="5"/>
      <c r="M13" s="5"/>
      <c r="N13" s="7"/>
      <c r="O13" s="5"/>
      <c r="P13" s="1"/>
      <c r="Q13" s="5"/>
      <c r="R13" s="5"/>
      <c r="S13" s="5"/>
      <c r="T13" s="7"/>
    </row>
    <row r="14" spans="1:20" ht="54.75" customHeight="1">
      <c r="A14" s="2">
        <f t="shared" si="0"/>
        <v>9</v>
      </c>
      <c r="B14" s="13"/>
      <c r="C14" s="4"/>
      <c r="D14" s="5"/>
      <c r="E14" s="5"/>
      <c r="F14" s="5"/>
      <c r="G14" s="5"/>
      <c r="H14" s="7"/>
      <c r="I14" s="14"/>
      <c r="J14" s="1"/>
      <c r="K14" s="5"/>
      <c r="L14" s="15"/>
      <c r="M14" s="15"/>
      <c r="N14" s="16"/>
      <c r="O14" s="15"/>
      <c r="P14" s="1"/>
      <c r="Q14" s="5"/>
      <c r="R14" s="15"/>
      <c r="S14" s="15"/>
      <c r="T14" s="16"/>
    </row>
    <row r="15" spans="1:20" ht="34.5" customHeight="1">
      <c r="A15" s="144" t="s">
        <v>21</v>
      </c>
      <c r="B15" s="145"/>
      <c r="C15" s="9">
        <f t="shared" ref="C15:H15" si="1">SUM(C6:C14)</f>
        <v>0</v>
      </c>
      <c r="D15" s="10">
        <f t="shared" si="1"/>
        <v>1</v>
      </c>
      <c r="E15" s="10">
        <f t="shared" si="1"/>
        <v>1640000000</v>
      </c>
      <c r="F15" s="10">
        <f t="shared" si="1"/>
        <v>1640000000</v>
      </c>
      <c r="G15" s="10">
        <f t="shared" si="1"/>
        <v>1</v>
      </c>
      <c r="H15" s="11" t="e">
        <f t="shared" si="1"/>
        <v>#REF!</v>
      </c>
      <c r="I15" s="9" t="s">
        <v>22</v>
      </c>
      <c r="J15" s="10" t="s">
        <v>22</v>
      </c>
      <c r="K15" s="10" t="s">
        <v>22</v>
      </c>
      <c r="L15" s="10"/>
      <c r="M15" s="10" t="s">
        <v>22</v>
      </c>
      <c r="N15" s="11"/>
      <c r="O15" s="9" t="s">
        <v>22</v>
      </c>
      <c r="P15" s="10" t="s">
        <v>22</v>
      </c>
      <c r="Q15" s="10" t="s">
        <v>22</v>
      </c>
      <c r="R15" s="10"/>
      <c r="S15" s="10" t="s">
        <v>22</v>
      </c>
      <c r="T15" s="1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customSheetViews>
    <customSheetView guid="{74ED7A36-0A6D-419F-AF21-86902042F3A1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1A773228-E857-40E9-85E5-29760122674D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1A11B728-4489-4B64-9C95-3C9F5CFD5BD5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B5B449E6-4D3E-4E3D-A79F-8E3967E791B9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90326ADD-529F-4FDD-921F-DD227CA80475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2927D1D2-98DD-41DA-A352-1FC52098543F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7F2FF59E-536A-4325-AEE2-63F0D1B42E10}" fitToPage="1" state="hidden">
      <pageMargins left="0" right="0" top="0" bottom="0" header="0" footer="0"/>
      <printOptions horizontalCentered="1" verticalCentered="1"/>
      <pageSetup paperSize="9" fitToHeight="0" orientation="landscape"/>
    </customSheetView>
  </customSheetViews>
  <mergeCells count="26">
    <mergeCell ref="S3:S5"/>
    <mergeCell ref="A1:T1"/>
    <mergeCell ref="L3:L5"/>
    <mergeCell ref="M3:M5"/>
    <mergeCell ref="A15:B15"/>
    <mergeCell ref="G3:G5"/>
    <mergeCell ref="I2:N2"/>
    <mergeCell ref="O2:T2"/>
    <mergeCell ref="T3:T5"/>
    <mergeCell ref="N3:N5"/>
    <mergeCell ref="O3:O5"/>
    <mergeCell ref="P3:P5"/>
    <mergeCell ref="Q3:Q5"/>
    <mergeCell ref="R3:R5"/>
    <mergeCell ref="H3:H5"/>
    <mergeCell ref="I3:I5"/>
    <mergeCell ref="J3:J5"/>
    <mergeCell ref="K3:K5"/>
    <mergeCell ref="A2:B2"/>
    <mergeCell ref="C2:H2"/>
    <mergeCell ref="F3:F5"/>
    <mergeCell ref="A3:A5"/>
    <mergeCell ref="B3:B5"/>
    <mergeCell ref="C3:C5"/>
    <mergeCell ref="D3:D5"/>
    <mergeCell ref="E3:E5"/>
  </mergeCells>
  <printOptions horizontalCentered="1" verticalCentered="1"/>
  <pageMargins left="0" right="0" top="0" bottom="0" header="0" footer="0"/>
  <pageSetup paperSize="9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87"/>
  <sheetViews>
    <sheetView rightToLeft="1" topLeftCell="A43" workbookViewId="0">
      <selection activeCell="C67" sqref="C67"/>
    </sheetView>
  </sheetViews>
  <sheetFormatPr defaultRowHeight="15"/>
  <cols>
    <col min="1" max="1" width="7" bestFit="1" customWidth="1"/>
    <col min="2" max="2" width="17.1796875" bestFit="1" customWidth="1"/>
    <col min="3" max="3" width="8.453125" bestFit="1" customWidth="1"/>
    <col min="4" max="4" width="76.36328125" customWidth="1"/>
    <col min="5" max="6" width="16.90625" style="75" bestFit="1" customWidth="1"/>
    <col min="7" max="7" width="14.453125" bestFit="1" customWidth="1"/>
  </cols>
  <sheetData>
    <row r="1" spans="1:7">
      <c r="A1" s="72" t="s">
        <v>215</v>
      </c>
      <c r="B1" s="72" t="s">
        <v>216</v>
      </c>
      <c r="C1" s="72" t="s">
        <v>219</v>
      </c>
      <c r="D1" s="72" t="s">
        <v>220</v>
      </c>
      <c r="E1" s="74" t="s">
        <v>221</v>
      </c>
      <c r="F1" s="74" t="s">
        <v>222</v>
      </c>
      <c r="G1" s="72" t="s">
        <v>223</v>
      </c>
    </row>
    <row r="2" spans="1:7">
      <c r="A2" s="72">
        <v>0</v>
      </c>
      <c r="B2" s="72" t="s">
        <v>224</v>
      </c>
      <c r="C2" s="72">
        <v>0</v>
      </c>
      <c r="D2" s="72" t="s">
        <v>168</v>
      </c>
      <c r="E2" s="74">
        <v>0</v>
      </c>
      <c r="F2" s="74">
        <v>0</v>
      </c>
      <c r="G2" s="72">
        <v>0</v>
      </c>
    </row>
    <row r="3" spans="1:7">
      <c r="A3" s="72">
        <v>180</v>
      </c>
      <c r="B3" s="72" t="s">
        <v>239</v>
      </c>
      <c r="C3" s="72">
        <v>0</v>
      </c>
      <c r="D3" s="72" t="s">
        <v>342</v>
      </c>
      <c r="E3" s="74">
        <v>1633038000</v>
      </c>
      <c r="F3" s="74">
        <v>0</v>
      </c>
      <c r="G3" s="72">
        <v>1633038000</v>
      </c>
    </row>
    <row r="4" spans="1:7">
      <c r="A4" s="72">
        <v>202</v>
      </c>
      <c r="B4" s="72" t="s">
        <v>339</v>
      </c>
      <c r="C4" s="72">
        <v>0</v>
      </c>
      <c r="D4" s="72" t="s">
        <v>343</v>
      </c>
      <c r="E4" s="74">
        <v>186935000</v>
      </c>
      <c r="F4" s="74">
        <v>0</v>
      </c>
      <c r="G4" s="72">
        <v>1819973000</v>
      </c>
    </row>
    <row r="5" spans="1:7">
      <c r="A5" s="72">
        <v>217</v>
      </c>
      <c r="B5" s="72" t="s">
        <v>246</v>
      </c>
      <c r="C5" s="72">
        <v>0</v>
      </c>
      <c r="D5" s="72" t="s">
        <v>344</v>
      </c>
      <c r="E5" s="74">
        <v>73902000</v>
      </c>
      <c r="F5" s="74">
        <v>0</v>
      </c>
      <c r="G5" s="72">
        <v>1893875000</v>
      </c>
    </row>
    <row r="6" spans="1:7">
      <c r="A6" s="72">
        <v>217</v>
      </c>
      <c r="B6" s="72" t="s">
        <v>246</v>
      </c>
      <c r="C6" s="72">
        <v>0</v>
      </c>
      <c r="D6" s="72" t="s">
        <v>345</v>
      </c>
      <c r="E6" s="74">
        <v>18530000</v>
      </c>
      <c r="F6" s="74">
        <v>0</v>
      </c>
      <c r="G6" s="72">
        <v>1912405000</v>
      </c>
    </row>
    <row r="7" spans="1:7">
      <c r="A7" s="72">
        <v>247</v>
      </c>
      <c r="B7" s="72" t="s">
        <v>270</v>
      </c>
      <c r="C7" s="72">
        <v>0</v>
      </c>
      <c r="D7" s="72" t="s">
        <v>346</v>
      </c>
      <c r="E7" s="74">
        <v>25000000</v>
      </c>
      <c r="F7" s="74">
        <v>0</v>
      </c>
      <c r="G7" s="72">
        <v>1937405000</v>
      </c>
    </row>
    <row r="8" spans="1:7">
      <c r="A8" s="72">
        <v>264</v>
      </c>
      <c r="B8" s="72" t="s">
        <v>292</v>
      </c>
      <c r="C8" s="72">
        <v>0</v>
      </c>
      <c r="D8" s="72" t="s">
        <v>347</v>
      </c>
      <c r="E8" s="74">
        <v>384770000</v>
      </c>
      <c r="F8" s="74">
        <v>0</v>
      </c>
      <c r="G8" s="72">
        <v>2322175000</v>
      </c>
    </row>
    <row r="9" spans="1:7">
      <c r="A9" s="72">
        <v>280</v>
      </c>
      <c r="B9" s="72" t="s">
        <v>248</v>
      </c>
      <c r="C9" s="72">
        <v>0</v>
      </c>
      <c r="D9" s="72" t="s">
        <v>348</v>
      </c>
      <c r="E9" s="74">
        <v>126549000</v>
      </c>
      <c r="F9" s="74">
        <v>0</v>
      </c>
      <c r="G9" s="72">
        <v>2448724000</v>
      </c>
    </row>
    <row r="10" spans="1:7">
      <c r="A10" s="72">
        <v>359</v>
      </c>
      <c r="B10" s="72" t="s">
        <v>253</v>
      </c>
      <c r="C10" s="72">
        <v>0</v>
      </c>
      <c r="D10" s="72" t="s">
        <v>349</v>
      </c>
      <c r="E10" s="74">
        <v>6330720000</v>
      </c>
      <c r="F10" s="74">
        <v>0</v>
      </c>
      <c r="G10" s="72">
        <v>8779444000</v>
      </c>
    </row>
    <row r="11" spans="1:7">
      <c r="A11" s="72">
        <v>360</v>
      </c>
      <c r="B11" s="72" t="s">
        <v>311</v>
      </c>
      <c r="C11" s="72">
        <v>0</v>
      </c>
      <c r="D11" s="72" t="s">
        <v>350</v>
      </c>
      <c r="E11" s="74">
        <v>103550000</v>
      </c>
      <c r="F11" s="74">
        <v>0</v>
      </c>
      <c r="G11" s="72">
        <v>8882994000</v>
      </c>
    </row>
    <row r="12" spans="1:7">
      <c r="A12" s="72">
        <v>360</v>
      </c>
      <c r="B12" s="72" t="s">
        <v>311</v>
      </c>
      <c r="C12" s="72">
        <v>0</v>
      </c>
      <c r="D12" s="72" t="s">
        <v>351</v>
      </c>
      <c r="E12" s="74">
        <v>103550000</v>
      </c>
      <c r="F12" s="74">
        <v>0</v>
      </c>
      <c r="G12" s="72">
        <v>8986544000</v>
      </c>
    </row>
    <row r="13" spans="1:7">
      <c r="A13" s="72">
        <v>369</v>
      </c>
      <c r="B13" s="72" t="s">
        <v>311</v>
      </c>
      <c r="C13" s="72">
        <v>0</v>
      </c>
      <c r="D13" s="72" t="s">
        <v>352</v>
      </c>
      <c r="E13" s="74">
        <v>61040000</v>
      </c>
      <c r="F13" s="74">
        <v>0</v>
      </c>
      <c r="G13" s="72">
        <v>9047584000</v>
      </c>
    </row>
    <row r="14" spans="1:7">
      <c r="A14" s="72">
        <v>406</v>
      </c>
      <c r="B14" s="72" t="s">
        <v>353</v>
      </c>
      <c r="C14" s="72">
        <v>0</v>
      </c>
      <c r="D14" s="72" t="s">
        <v>354</v>
      </c>
      <c r="E14" s="74">
        <v>1904622400</v>
      </c>
      <c r="F14" s="74">
        <v>0</v>
      </c>
      <c r="G14" s="72">
        <v>10952206400</v>
      </c>
    </row>
    <row r="15" spans="1:7">
      <c r="A15" s="72">
        <v>448</v>
      </c>
      <c r="B15" s="72" t="s">
        <v>327</v>
      </c>
      <c r="C15" s="72">
        <v>0</v>
      </c>
      <c r="D15" s="72" t="s">
        <v>355</v>
      </c>
      <c r="E15" s="74">
        <v>5123000</v>
      </c>
      <c r="F15" s="74">
        <v>0</v>
      </c>
      <c r="G15" s="72">
        <v>10957329400</v>
      </c>
    </row>
    <row r="16" spans="1:7">
      <c r="A16" s="72">
        <v>448</v>
      </c>
      <c r="B16" s="72" t="s">
        <v>327</v>
      </c>
      <c r="C16" s="72">
        <v>0</v>
      </c>
      <c r="D16" s="72" t="s">
        <v>356</v>
      </c>
      <c r="E16" s="74">
        <v>5123000</v>
      </c>
      <c r="F16" s="74">
        <v>0</v>
      </c>
      <c r="G16" s="72">
        <v>10962452400</v>
      </c>
    </row>
    <row r="17" spans="1:7">
      <c r="A17" s="72">
        <v>448</v>
      </c>
      <c r="B17" s="72" t="s">
        <v>327</v>
      </c>
      <c r="C17" s="72">
        <v>0</v>
      </c>
      <c r="D17" s="72" t="s">
        <v>357</v>
      </c>
      <c r="E17" s="74">
        <v>2943000</v>
      </c>
      <c r="F17" s="74">
        <v>0</v>
      </c>
      <c r="G17" s="72">
        <v>10965395400</v>
      </c>
    </row>
    <row r="18" spans="1:7">
      <c r="A18" s="72">
        <v>479</v>
      </c>
      <c r="B18" s="72" t="s">
        <v>264</v>
      </c>
      <c r="C18" s="72">
        <v>0</v>
      </c>
      <c r="D18" s="72" t="s">
        <v>358</v>
      </c>
      <c r="E18" s="74">
        <v>210000000</v>
      </c>
      <c r="F18" s="74">
        <v>0</v>
      </c>
      <c r="G18" s="72">
        <v>11175395400</v>
      </c>
    </row>
    <row r="19" spans="1:7">
      <c r="A19" s="72">
        <v>487</v>
      </c>
      <c r="B19" s="72" t="s">
        <v>279</v>
      </c>
      <c r="C19" s="72">
        <v>0</v>
      </c>
      <c r="D19" s="72" t="s">
        <v>359</v>
      </c>
      <c r="E19" s="74">
        <v>16800000</v>
      </c>
      <c r="F19" s="74">
        <v>0</v>
      </c>
      <c r="G19" s="72">
        <v>11192195400</v>
      </c>
    </row>
    <row r="20" spans="1:7">
      <c r="A20" s="72">
        <v>487</v>
      </c>
      <c r="B20" s="72" t="s">
        <v>279</v>
      </c>
      <c r="C20" s="72">
        <v>0</v>
      </c>
      <c r="D20" s="72" t="s">
        <v>360</v>
      </c>
      <c r="E20" s="74">
        <v>16800000</v>
      </c>
      <c r="F20" s="74">
        <v>0</v>
      </c>
      <c r="G20" s="72">
        <v>11208995400</v>
      </c>
    </row>
    <row r="21" spans="1:7">
      <c r="A21" s="72">
        <v>70</v>
      </c>
      <c r="B21" s="72" t="s">
        <v>361</v>
      </c>
      <c r="C21" s="72">
        <v>0</v>
      </c>
      <c r="D21" s="72" t="s">
        <v>362</v>
      </c>
      <c r="E21" s="74">
        <v>0</v>
      </c>
      <c r="F21" s="74">
        <v>1325000</v>
      </c>
      <c r="G21" s="72">
        <v>-1325000</v>
      </c>
    </row>
    <row r="22" spans="1:7">
      <c r="A22" s="72">
        <v>69</v>
      </c>
      <c r="B22" s="72" t="s">
        <v>361</v>
      </c>
      <c r="C22" s="72">
        <v>0</v>
      </c>
      <c r="D22" s="72" t="s">
        <v>363</v>
      </c>
      <c r="E22" s="74">
        <v>0</v>
      </c>
      <c r="F22" s="74">
        <v>1430000</v>
      </c>
      <c r="G22" s="72">
        <v>-2755000</v>
      </c>
    </row>
    <row r="23" spans="1:7">
      <c r="A23" s="72">
        <v>69</v>
      </c>
      <c r="B23" s="72" t="s">
        <v>361</v>
      </c>
      <c r="C23" s="72">
        <v>0</v>
      </c>
      <c r="D23" s="72" t="s">
        <v>364</v>
      </c>
      <c r="E23" s="74">
        <v>0</v>
      </c>
      <c r="F23" s="74">
        <v>2285000</v>
      </c>
      <c r="G23" s="72">
        <v>-5040000</v>
      </c>
    </row>
    <row r="24" spans="1:7">
      <c r="A24" s="72">
        <v>69</v>
      </c>
      <c r="B24" s="72" t="s">
        <v>361</v>
      </c>
      <c r="C24" s="72">
        <v>0</v>
      </c>
      <c r="D24" s="72" t="s">
        <v>365</v>
      </c>
      <c r="E24" s="74">
        <v>0</v>
      </c>
      <c r="F24" s="74">
        <v>11895000</v>
      </c>
      <c r="G24" s="72">
        <v>-16935000</v>
      </c>
    </row>
    <row r="25" spans="1:7">
      <c r="A25" s="72">
        <v>175</v>
      </c>
      <c r="B25" s="72" t="s">
        <v>237</v>
      </c>
      <c r="C25" s="72">
        <v>0</v>
      </c>
      <c r="D25" s="72" t="s">
        <v>366</v>
      </c>
      <c r="E25" s="74">
        <v>1550000</v>
      </c>
      <c r="F25" s="74">
        <v>0</v>
      </c>
      <c r="G25" s="72">
        <v>-15385000</v>
      </c>
    </row>
    <row r="26" spans="1:7">
      <c r="A26" s="72">
        <v>175</v>
      </c>
      <c r="B26" s="72" t="s">
        <v>237</v>
      </c>
      <c r="C26" s="72">
        <v>0</v>
      </c>
      <c r="D26" s="72" t="s">
        <v>367</v>
      </c>
      <c r="E26" s="74">
        <v>3950000</v>
      </c>
      <c r="F26" s="74">
        <v>0</v>
      </c>
      <c r="G26" s="72">
        <v>-11435000</v>
      </c>
    </row>
    <row r="27" spans="1:7">
      <c r="A27" s="72">
        <v>175</v>
      </c>
      <c r="B27" s="72" t="s">
        <v>237</v>
      </c>
      <c r="C27" s="72">
        <v>0</v>
      </c>
      <c r="D27" s="72" t="s">
        <v>368</v>
      </c>
      <c r="E27" s="74">
        <v>4500000</v>
      </c>
      <c r="F27" s="74">
        <v>0</v>
      </c>
      <c r="G27" s="72">
        <v>-6935000</v>
      </c>
    </row>
    <row r="28" spans="1:7">
      <c r="A28" s="72">
        <v>202</v>
      </c>
      <c r="B28" s="72" t="s">
        <v>339</v>
      </c>
      <c r="C28" s="72">
        <v>0</v>
      </c>
      <c r="D28" s="72" t="s">
        <v>369</v>
      </c>
      <c r="E28" s="74">
        <v>2725000</v>
      </c>
      <c r="F28" s="74">
        <v>0</v>
      </c>
      <c r="G28" s="72">
        <v>-4210000</v>
      </c>
    </row>
    <row r="29" spans="1:7">
      <c r="A29" s="72">
        <v>217</v>
      </c>
      <c r="B29" s="72" t="s">
        <v>246</v>
      </c>
      <c r="C29" s="72">
        <v>0</v>
      </c>
      <c r="D29" s="72" t="s">
        <v>370</v>
      </c>
      <c r="E29" s="74">
        <v>2561500</v>
      </c>
      <c r="F29" s="74">
        <v>0</v>
      </c>
      <c r="G29" s="72">
        <v>-1648500</v>
      </c>
    </row>
    <row r="30" spans="1:7">
      <c r="A30" s="72">
        <v>327</v>
      </c>
      <c r="B30" s="72" t="s">
        <v>309</v>
      </c>
      <c r="C30" s="72">
        <v>0</v>
      </c>
      <c r="D30" s="72" t="s">
        <v>371</v>
      </c>
      <c r="E30" s="74">
        <v>0</v>
      </c>
      <c r="F30" s="74">
        <v>2420000</v>
      </c>
      <c r="G30" s="72">
        <v>-4068500</v>
      </c>
    </row>
    <row r="31" spans="1:7">
      <c r="A31" s="72">
        <v>326</v>
      </c>
      <c r="B31" s="72" t="s">
        <v>309</v>
      </c>
      <c r="C31" s="72">
        <v>0</v>
      </c>
      <c r="D31" s="72" t="s">
        <v>372</v>
      </c>
      <c r="E31" s="74">
        <v>960000</v>
      </c>
      <c r="F31" s="74">
        <v>0</v>
      </c>
      <c r="G31" s="72">
        <v>-3108500</v>
      </c>
    </row>
    <row r="32" spans="1:7">
      <c r="A32" s="72">
        <v>326</v>
      </c>
      <c r="B32" s="72" t="s">
        <v>309</v>
      </c>
      <c r="C32" s="72">
        <v>0</v>
      </c>
      <c r="D32" s="72" t="s">
        <v>373</v>
      </c>
      <c r="E32" s="74">
        <v>55500000</v>
      </c>
      <c r="F32" s="74">
        <v>0</v>
      </c>
      <c r="G32" s="72">
        <v>52391500</v>
      </c>
    </row>
    <row r="33" spans="1:7">
      <c r="A33" s="72">
        <v>326</v>
      </c>
      <c r="B33" s="72" t="s">
        <v>309</v>
      </c>
      <c r="C33" s="72">
        <v>0</v>
      </c>
      <c r="D33" s="72" t="s">
        <v>374</v>
      </c>
      <c r="E33" s="74">
        <v>650000</v>
      </c>
      <c r="F33" s="74">
        <v>0</v>
      </c>
      <c r="G33" s="72">
        <v>53041500</v>
      </c>
    </row>
    <row r="34" spans="1:7">
      <c r="A34" s="72">
        <v>328</v>
      </c>
      <c r="B34" s="72" t="s">
        <v>309</v>
      </c>
      <c r="C34" s="72">
        <v>0</v>
      </c>
      <c r="D34" s="72" t="s">
        <v>375</v>
      </c>
      <c r="E34" s="74">
        <v>0</v>
      </c>
      <c r="F34" s="74">
        <v>1300000</v>
      </c>
      <c r="G34" s="72">
        <v>51741500</v>
      </c>
    </row>
    <row r="35" spans="1:7">
      <c r="A35" s="72">
        <v>328</v>
      </c>
      <c r="B35" s="72" t="s">
        <v>309</v>
      </c>
      <c r="C35" s="72">
        <v>0</v>
      </c>
      <c r="D35" s="72" t="s">
        <v>376</v>
      </c>
      <c r="E35" s="74">
        <v>0</v>
      </c>
      <c r="F35" s="74">
        <v>5655000</v>
      </c>
      <c r="G35" s="72">
        <v>46086500</v>
      </c>
    </row>
    <row r="36" spans="1:7">
      <c r="A36" s="72">
        <v>328</v>
      </c>
      <c r="B36" s="72" t="s">
        <v>309</v>
      </c>
      <c r="C36" s="72">
        <v>0</v>
      </c>
      <c r="D36" s="72" t="s">
        <v>377</v>
      </c>
      <c r="E36" s="74">
        <v>0</v>
      </c>
      <c r="F36" s="74">
        <v>8450000</v>
      </c>
      <c r="G36" s="72">
        <v>37636500</v>
      </c>
    </row>
    <row r="37" spans="1:7">
      <c r="A37" s="72">
        <v>335</v>
      </c>
      <c r="B37" s="72" t="s">
        <v>323</v>
      </c>
      <c r="C37" s="72">
        <v>0</v>
      </c>
      <c r="D37" s="72" t="s">
        <v>378</v>
      </c>
      <c r="E37" s="74">
        <v>6000000</v>
      </c>
      <c r="F37" s="74">
        <v>0</v>
      </c>
      <c r="G37" s="72">
        <v>43636500</v>
      </c>
    </row>
    <row r="38" spans="1:7">
      <c r="A38" s="72">
        <v>431</v>
      </c>
      <c r="B38" s="72" t="s">
        <v>258</v>
      </c>
      <c r="C38" s="72">
        <v>0</v>
      </c>
      <c r="D38" s="72" t="s">
        <v>379</v>
      </c>
      <c r="E38" s="74">
        <v>6181494</v>
      </c>
      <c r="F38" s="74">
        <v>0</v>
      </c>
      <c r="G38" s="72">
        <v>49817994</v>
      </c>
    </row>
    <row r="39" spans="1:7">
      <c r="A39" s="72">
        <v>488</v>
      </c>
      <c r="B39" s="72" t="s">
        <v>279</v>
      </c>
      <c r="C39" s="72">
        <v>0</v>
      </c>
      <c r="D39" s="72" t="s">
        <v>380</v>
      </c>
      <c r="E39" s="74">
        <v>21255000</v>
      </c>
      <c r="F39" s="74">
        <v>0</v>
      </c>
      <c r="G39" s="72">
        <v>71072994</v>
      </c>
    </row>
    <row r="40" spans="1:7">
      <c r="A40" s="72">
        <v>488</v>
      </c>
      <c r="B40" s="72" t="s">
        <v>279</v>
      </c>
      <c r="C40" s="72">
        <v>0</v>
      </c>
      <c r="D40" s="72" t="s">
        <v>381</v>
      </c>
      <c r="E40" s="74">
        <v>11717500</v>
      </c>
      <c r="F40" s="74">
        <v>0</v>
      </c>
      <c r="G40" s="72">
        <v>82790494</v>
      </c>
    </row>
    <row r="41" spans="1:7">
      <c r="A41" s="72">
        <v>545</v>
      </c>
      <c r="B41" s="72" t="s">
        <v>279</v>
      </c>
      <c r="C41" s="72">
        <v>0</v>
      </c>
      <c r="D41" s="72" t="s">
        <v>382</v>
      </c>
      <c r="E41" s="74">
        <v>0</v>
      </c>
      <c r="F41" s="74">
        <v>5235000</v>
      </c>
      <c r="G41" s="72">
        <v>77555494</v>
      </c>
    </row>
    <row r="42" spans="1:7">
      <c r="A42" s="72">
        <v>546</v>
      </c>
      <c r="B42" s="72" t="s">
        <v>279</v>
      </c>
      <c r="C42" s="72">
        <v>0</v>
      </c>
      <c r="D42" s="72" t="s">
        <v>383</v>
      </c>
      <c r="E42" s="74">
        <v>0</v>
      </c>
      <c r="F42" s="74">
        <v>12350000</v>
      </c>
      <c r="G42" s="72">
        <v>65205494</v>
      </c>
    </row>
    <row r="43" spans="1:7">
      <c r="A43" s="72">
        <v>546</v>
      </c>
      <c r="B43" s="72" t="s">
        <v>279</v>
      </c>
      <c r="C43" s="72">
        <v>0</v>
      </c>
      <c r="D43" s="72" t="s">
        <v>384</v>
      </c>
      <c r="E43" s="74">
        <v>0</v>
      </c>
      <c r="F43" s="74">
        <v>1170000</v>
      </c>
      <c r="G43" s="72">
        <v>64035494</v>
      </c>
    </row>
    <row r="44" spans="1:7">
      <c r="A44" s="72">
        <v>546</v>
      </c>
      <c r="B44" s="72" t="s">
        <v>279</v>
      </c>
      <c r="C44" s="72">
        <v>0</v>
      </c>
      <c r="D44" s="72" t="s">
        <v>385</v>
      </c>
      <c r="E44" s="74">
        <v>0</v>
      </c>
      <c r="F44" s="74">
        <v>7880000</v>
      </c>
      <c r="G44" s="72">
        <v>56155494</v>
      </c>
    </row>
    <row r="45" spans="1:7">
      <c r="A45" s="72" t="s">
        <v>44</v>
      </c>
      <c r="B45" s="72"/>
      <c r="C45" s="72"/>
      <c r="D45" s="72"/>
      <c r="E45" s="74">
        <v>0</v>
      </c>
      <c r="F45" s="74">
        <v>0</v>
      </c>
      <c r="G45" s="74">
        <v>0</v>
      </c>
    </row>
    <row r="46" spans="1:7">
      <c r="A46" s="72"/>
      <c r="B46" s="72"/>
      <c r="C46" s="78"/>
      <c r="D46" s="78" t="s">
        <v>44</v>
      </c>
      <c r="E46" s="79"/>
      <c r="F46" s="79">
        <v>11265150894</v>
      </c>
      <c r="G46" s="78"/>
    </row>
    <row r="47" spans="1:7">
      <c r="A47" s="104" t="s">
        <v>215</v>
      </c>
      <c r="B47" s="104" t="s">
        <v>216</v>
      </c>
      <c r="C47" s="104" t="s">
        <v>218</v>
      </c>
      <c r="D47" s="104" t="s">
        <v>220</v>
      </c>
      <c r="E47" s="104" t="s">
        <v>221</v>
      </c>
      <c r="F47" s="104" t="s">
        <v>222</v>
      </c>
    </row>
    <row r="48" spans="1:7">
      <c r="A48" s="72">
        <v>555</v>
      </c>
      <c r="B48" s="72" t="s">
        <v>533</v>
      </c>
      <c r="C48" s="72">
        <v>520</v>
      </c>
      <c r="D48" s="95" t="s">
        <v>534</v>
      </c>
      <c r="E48" s="74">
        <v>272500000</v>
      </c>
      <c r="F48" s="74">
        <v>0</v>
      </c>
    </row>
    <row r="49" spans="1:6">
      <c r="A49" s="72">
        <v>572</v>
      </c>
      <c r="B49" s="72" t="s">
        <v>535</v>
      </c>
      <c r="C49" s="72">
        <v>544</v>
      </c>
      <c r="D49" s="95" t="s">
        <v>536</v>
      </c>
      <c r="E49" s="74">
        <v>65500000</v>
      </c>
      <c r="F49" s="74">
        <v>0</v>
      </c>
    </row>
    <row r="50" spans="1:6">
      <c r="A50" s="72">
        <v>595</v>
      </c>
      <c r="B50" s="72" t="s">
        <v>454</v>
      </c>
      <c r="C50" s="72">
        <v>601</v>
      </c>
      <c r="D50" s="95" t="s">
        <v>537</v>
      </c>
      <c r="E50" s="74">
        <v>2197614400</v>
      </c>
      <c r="F50" s="74">
        <v>0</v>
      </c>
    </row>
    <row r="51" spans="1:6">
      <c r="A51" s="72">
        <v>648</v>
      </c>
      <c r="B51" s="72" t="s">
        <v>507</v>
      </c>
      <c r="C51" s="72">
        <v>680</v>
      </c>
      <c r="D51" s="95" t="s">
        <v>538</v>
      </c>
      <c r="E51" s="74">
        <v>5232000</v>
      </c>
      <c r="F51" s="74">
        <v>0</v>
      </c>
    </row>
    <row r="52" spans="1:6">
      <c r="A52" s="72">
        <v>648</v>
      </c>
      <c r="B52" s="72" t="s">
        <v>507</v>
      </c>
      <c r="C52" s="72">
        <v>680</v>
      </c>
      <c r="D52" s="95" t="s">
        <v>539</v>
      </c>
      <c r="E52" s="74">
        <v>5232000</v>
      </c>
      <c r="F52" s="74">
        <v>0</v>
      </c>
    </row>
    <row r="53" spans="1:6">
      <c r="A53" s="72">
        <v>648</v>
      </c>
      <c r="B53" s="72" t="s">
        <v>507</v>
      </c>
      <c r="C53" s="72">
        <v>680</v>
      </c>
      <c r="D53" s="95" t="s">
        <v>540</v>
      </c>
      <c r="E53" s="74">
        <v>5232000</v>
      </c>
      <c r="F53" s="74">
        <v>0</v>
      </c>
    </row>
    <row r="54" spans="1:6">
      <c r="A54" s="72">
        <v>648</v>
      </c>
      <c r="B54" s="72" t="s">
        <v>507</v>
      </c>
      <c r="C54" s="72">
        <v>680</v>
      </c>
      <c r="D54" s="95" t="s">
        <v>541</v>
      </c>
      <c r="E54" s="74">
        <v>5232000</v>
      </c>
      <c r="F54" s="74">
        <v>0</v>
      </c>
    </row>
    <row r="55" spans="1:6">
      <c r="A55" s="72">
        <v>648</v>
      </c>
      <c r="B55" s="72" t="s">
        <v>507</v>
      </c>
      <c r="C55" s="72">
        <v>680</v>
      </c>
      <c r="D55" s="95" t="s">
        <v>542</v>
      </c>
      <c r="E55" s="74">
        <v>5232000</v>
      </c>
      <c r="F55" s="74">
        <v>0</v>
      </c>
    </row>
    <row r="56" spans="1:6">
      <c r="A56" s="72">
        <v>649</v>
      </c>
      <c r="B56" s="72" t="s">
        <v>507</v>
      </c>
      <c r="C56" s="72">
        <v>682</v>
      </c>
      <c r="D56" s="95" t="s">
        <v>543</v>
      </c>
      <c r="E56" s="74">
        <v>163064000</v>
      </c>
      <c r="F56" s="74">
        <v>0</v>
      </c>
    </row>
    <row r="57" spans="1:6">
      <c r="A57" s="72">
        <v>653</v>
      </c>
      <c r="B57" s="72" t="s">
        <v>507</v>
      </c>
      <c r="C57" s="72">
        <v>685</v>
      </c>
      <c r="D57" s="95" t="s">
        <v>544</v>
      </c>
      <c r="E57" s="74">
        <v>12933334</v>
      </c>
      <c r="F57" s="74">
        <v>0</v>
      </c>
    </row>
    <row r="58" spans="1:6">
      <c r="A58" s="72">
        <v>653</v>
      </c>
      <c r="B58" s="72" t="s">
        <v>507</v>
      </c>
      <c r="C58" s="72">
        <v>685</v>
      </c>
      <c r="D58" s="95" t="s">
        <v>544</v>
      </c>
      <c r="E58" s="74">
        <v>12933333</v>
      </c>
      <c r="F58" s="74">
        <v>0</v>
      </c>
    </row>
    <row r="59" spans="1:6">
      <c r="A59" s="72">
        <v>653</v>
      </c>
      <c r="B59" s="72" t="s">
        <v>507</v>
      </c>
      <c r="C59" s="72">
        <v>685</v>
      </c>
      <c r="D59" s="95" t="s">
        <v>544</v>
      </c>
      <c r="E59" s="74">
        <v>12933333</v>
      </c>
      <c r="F59" s="74">
        <v>0</v>
      </c>
    </row>
    <row r="60" spans="1:6">
      <c r="A60" s="72">
        <v>673</v>
      </c>
      <c r="B60" s="72" t="s">
        <v>519</v>
      </c>
      <c r="C60" s="72">
        <v>705</v>
      </c>
      <c r="D60" s="95" t="s">
        <v>545</v>
      </c>
      <c r="E60" s="74">
        <v>425100000</v>
      </c>
      <c r="F60" s="74">
        <v>0</v>
      </c>
    </row>
    <row r="61" spans="1:6">
      <c r="A61" s="72">
        <v>673</v>
      </c>
      <c r="B61" s="72" t="s">
        <v>519</v>
      </c>
      <c r="C61" s="72">
        <v>705</v>
      </c>
      <c r="D61" s="95" t="s">
        <v>546</v>
      </c>
      <c r="E61" s="74">
        <v>5751930000</v>
      </c>
      <c r="F61" s="74">
        <v>0</v>
      </c>
    </row>
    <row r="62" spans="1:6">
      <c r="A62" s="72">
        <v>673</v>
      </c>
      <c r="B62" s="72" t="s">
        <v>519</v>
      </c>
      <c r="C62" s="72">
        <v>705</v>
      </c>
      <c r="D62" s="95" t="s">
        <v>547</v>
      </c>
      <c r="E62" s="74">
        <v>5751930000</v>
      </c>
      <c r="F62" s="74">
        <v>0</v>
      </c>
    </row>
    <row r="63" spans="1:6">
      <c r="A63" s="72">
        <v>771</v>
      </c>
      <c r="B63" s="72" t="s">
        <v>548</v>
      </c>
      <c r="C63" s="72">
        <v>755</v>
      </c>
      <c r="D63" s="95" t="s">
        <v>549</v>
      </c>
      <c r="E63" s="74">
        <v>48000000</v>
      </c>
      <c r="F63" s="74">
        <v>0</v>
      </c>
    </row>
    <row r="64" spans="1:6">
      <c r="A64" s="72">
        <v>803</v>
      </c>
      <c r="B64" s="72" t="s">
        <v>522</v>
      </c>
      <c r="C64" s="72">
        <v>799</v>
      </c>
      <c r="D64" s="95" t="s">
        <v>550</v>
      </c>
      <c r="E64" s="74">
        <v>273045000</v>
      </c>
      <c r="F64" s="74">
        <v>0</v>
      </c>
    </row>
    <row r="65" spans="1:6">
      <c r="A65" s="72">
        <v>808</v>
      </c>
      <c r="B65" s="72" t="s">
        <v>525</v>
      </c>
      <c r="C65" s="72">
        <v>805</v>
      </c>
      <c r="D65" s="95" t="s">
        <v>551</v>
      </c>
      <c r="E65" s="74">
        <v>8490000</v>
      </c>
      <c r="F65" s="74">
        <v>0</v>
      </c>
    </row>
    <row r="66" spans="1:6">
      <c r="A66" s="72">
        <v>863</v>
      </c>
      <c r="B66" s="72" t="s">
        <v>482</v>
      </c>
      <c r="C66" s="72">
        <v>900</v>
      </c>
      <c r="D66" s="95" t="s">
        <v>552</v>
      </c>
      <c r="E66" s="74">
        <v>1706940000</v>
      </c>
      <c r="F66" s="74">
        <v>0</v>
      </c>
    </row>
    <row r="67" spans="1:6">
      <c r="A67" s="72">
        <v>864</v>
      </c>
      <c r="B67" s="72" t="s">
        <v>482</v>
      </c>
      <c r="C67" s="72">
        <v>901</v>
      </c>
      <c r="D67" s="95" t="s">
        <v>553</v>
      </c>
      <c r="E67" s="74">
        <v>43491000</v>
      </c>
      <c r="F67" s="74">
        <v>0</v>
      </c>
    </row>
    <row r="68" spans="1:6">
      <c r="A68" s="72">
        <v>864</v>
      </c>
      <c r="B68" s="72" t="s">
        <v>482</v>
      </c>
      <c r="C68" s="72">
        <v>901</v>
      </c>
      <c r="D68" s="95" t="s">
        <v>554</v>
      </c>
      <c r="E68" s="74">
        <v>43491000</v>
      </c>
      <c r="F68" s="74">
        <v>0</v>
      </c>
    </row>
    <row r="69" spans="1:6">
      <c r="A69" s="72">
        <v>864</v>
      </c>
      <c r="B69" s="72" t="s">
        <v>482</v>
      </c>
      <c r="C69" s="72">
        <v>901</v>
      </c>
      <c r="D69" s="95" t="s">
        <v>555</v>
      </c>
      <c r="E69" s="74">
        <v>43491000</v>
      </c>
      <c r="F69" s="74">
        <v>0</v>
      </c>
    </row>
    <row r="70" spans="1:6">
      <c r="A70" s="72">
        <v>864</v>
      </c>
      <c r="B70" s="72" t="s">
        <v>482</v>
      </c>
      <c r="C70" s="72">
        <v>901</v>
      </c>
      <c r="D70" s="95" t="s">
        <v>556</v>
      </c>
      <c r="E70" s="74">
        <v>43491000</v>
      </c>
      <c r="F70" s="74">
        <v>0</v>
      </c>
    </row>
    <row r="71" spans="1:6">
      <c r="A71" s="72">
        <v>864</v>
      </c>
      <c r="B71" s="72" t="s">
        <v>482</v>
      </c>
      <c r="C71" s="72">
        <v>901</v>
      </c>
      <c r="D71" s="95" t="s">
        <v>557</v>
      </c>
      <c r="E71" s="74">
        <v>43491000</v>
      </c>
      <c r="F71" s="74">
        <v>0</v>
      </c>
    </row>
    <row r="72" spans="1:6">
      <c r="A72" s="72">
        <v>864</v>
      </c>
      <c r="B72" s="72" t="s">
        <v>482</v>
      </c>
      <c r="C72" s="72">
        <v>901</v>
      </c>
      <c r="D72" s="95" t="s">
        <v>558</v>
      </c>
      <c r="E72" s="74">
        <v>43491000</v>
      </c>
      <c r="F72" s="74">
        <v>0</v>
      </c>
    </row>
    <row r="73" spans="1:6">
      <c r="A73" s="72">
        <v>1030</v>
      </c>
      <c r="B73" s="72" t="s">
        <v>491</v>
      </c>
      <c r="C73" s="72">
        <v>1035</v>
      </c>
      <c r="D73" s="95" t="s">
        <v>559</v>
      </c>
      <c r="E73" s="74">
        <v>402210000</v>
      </c>
      <c r="F73" s="74">
        <v>0</v>
      </c>
    </row>
    <row r="74" spans="1:6">
      <c r="A74" s="72">
        <v>1033</v>
      </c>
      <c r="B74" s="72" t="s">
        <v>491</v>
      </c>
      <c r="C74" s="72">
        <v>1040</v>
      </c>
      <c r="D74" s="95" t="s">
        <v>560</v>
      </c>
      <c r="E74" s="74">
        <v>230416667</v>
      </c>
      <c r="F74" s="74">
        <v>0</v>
      </c>
    </row>
    <row r="75" spans="1:6">
      <c r="A75" s="72">
        <v>1033</v>
      </c>
      <c r="B75" s="72" t="s">
        <v>491</v>
      </c>
      <c r="C75" s="72">
        <v>1040</v>
      </c>
      <c r="D75" s="95" t="s">
        <v>561</v>
      </c>
      <c r="E75" s="74">
        <v>230416667</v>
      </c>
      <c r="F75" s="74">
        <v>0</v>
      </c>
    </row>
    <row r="76" spans="1:6">
      <c r="A76" s="72">
        <v>1033</v>
      </c>
      <c r="B76" s="72" t="s">
        <v>491</v>
      </c>
      <c r="C76" s="72">
        <v>1040</v>
      </c>
      <c r="D76" s="95" t="s">
        <v>562</v>
      </c>
      <c r="E76" s="74">
        <v>230416667</v>
      </c>
      <c r="F76" s="74">
        <v>0</v>
      </c>
    </row>
    <row r="77" spans="1:6">
      <c r="A77" s="72">
        <v>1033</v>
      </c>
      <c r="B77" s="72" t="s">
        <v>491</v>
      </c>
      <c r="C77" s="72">
        <v>1040</v>
      </c>
      <c r="D77" s="95" t="s">
        <v>563</v>
      </c>
      <c r="E77" s="74">
        <v>230416667</v>
      </c>
      <c r="F77" s="74">
        <v>0</v>
      </c>
    </row>
    <row r="78" spans="1:6">
      <c r="A78" s="72">
        <v>1033</v>
      </c>
      <c r="B78" s="72" t="s">
        <v>491</v>
      </c>
      <c r="C78" s="72">
        <v>1040</v>
      </c>
      <c r="D78" s="95" t="s">
        <v>564</v>
      </c>
      <c r="E78" s="74">
        <v>230416667</v>
      </c>
      <c r="F78" s="74">
        <v>0</v>
      </c>
    </row>
    <row r="79" spans="1:6">
      <c r="A79" s="72">
        <v>1033</v>
      </c>
      <c r="B79" s="72" t="s">
        <v>491</v>
      </c>
      <c r="C79" s="72">
        <v>1040</v>
      </c>
      <c r="D79" s="95" t="s">
        <v>565</v>
      </c>
      <c r="E79" s="74">
        <v>230416665</v>
      </c>
      <c r="F79" s="74">
        <v>0</v>
      </c>
    </row>
    <row r="80" spans="1:6">
      <c r="A80" s="72">
        <v>1027</v>
      </c>
      <c r="B80" s="72" t="s">
        <v>491</v>
      </c>
      <c r="C80" s="72">
        <v>1119</v>
      </c>
      <c r="D80" s="95" t="s">
        <v>566</v>
      </c>
      <c r="E80" s="74">
        <v>139520000</v>
      </c>
      <c r="F80" s="74">
        <v>0</v>
      </c>
    </row>
    <row r="81" spans="1:6">
      <c r="A81" s="72">
        <v>1054</v>
      </c>
      <c r="B81" s="72" t="s">
        <v>499</v>
      </c>
      <c r="C81" s="72">
        <v>1094</v>
      </c>
      <c r="D81" s="95" t="s">
        <v>567</v>
      </c>
      <c r="E81" s="74">
        <v>1700400000</v>
      </c>
      <c r="F81" s="74">
        <v>0</v>
      </c>
    </row>
    <row r="82" spans="1:6">
      <c r="A82" s="72">
        <v>1055</v>
      </c>
      <c r="B82" s="72" t="s">
        <v>499</v>
      </c>
      <c r="C82" s="72">
        <v>1095</v>
      </c>
      <c r="D82" s="95" t="s">
        <v>568</v>
      </c>
      <c r="E82" s="74">
        <v>3706000</v>
      </c>
      <c r="F82" s="74">
        <v>0</v>
      </c>
    </row>
    <row r="83" spans="1:6">
      <c r="A83" s="72">
        <v>1055</v>
      </c>
      <c r="B83" s="72" t="s">
        <v>499</v>
      </c>
      <c r="C83" s="72">
        <v>1095</v>
      </c>
      <c r="D83" s="95" t="s">
        <v>569</v>
      </c>
      <c r="E83" s="74">
        <v>3706000</v>
      </c>
      <c r="F83" s="74">
        <v>0</v>
      </c>
    </row>
    <row r="84" spans="1:6">
      <c r="A84" s="72">
        <v>1055</v>
      </c>
      <c r="B84" s="72" t="s">
        <v>499</v>
      </c>
      <c r="C84" s="72">
        <v>1095</v>
      </c>
      <c r="D84" s="95" t="s">
        <v>570</v>
      </c>
      <c r="E84" s="74">
        <v>3706000</v>
      </c>
      <c r="F84" s="74">
        <v>0</v>
      </c>
    </row>
    <row r="85" spans="1:6">
      <c r="A85" s="72">
        <v>1055</v>
      </c>
      <c r="B85" s="72" t="s">
        <v>499</v>
      </c>
      <c r="C85" s="72">
        <v>1095</v>
      </c>
      <c r="D85" s="95" t="s">
        <v>571</v>
      </c>
      <c r="E85" s="74">
        <v>3706000</v>
      </c>
      <c r="F85" s="74">
        <v>0</v>
      </c>
    </row>
    <row r="86" spans="1:6">
      <c r="A86" s="72">
        <v>1055</v>
      </c>
      <c r="B86" s="72" t="s">
        <v>499</v>
      </c>
      <c r="C86" s="72">
        <v>1095</v>
      </c>
      <c r="D86" s="95" t="s">
        <v>572</v>
      </c>
      <c r="E86" s="74">
        <v>3706000</v>
      </c>
      <c r="F86" s="74">
        <v>0</v>
      </c>
    </row>
    <row r="87" spans="1:6">
      <c r="E87" s="75">
        <f>SUM(E48:E86)</f>
        <v>20633179400</v>
      </c>
    </row>
  </sheetData>
  <customSheetViews>
    <customSheetView guid="{74ED7A36-0A6D-419F-AF21-86902042F3A1}" state="hidden" topLeftCell="A43">
      <selection activeCell="C67" sqref="C67"/>
      <pageMargins left="0.7" right="0.7" top="0.75" bottom="0.75" header="0.3" footer="0.3"/>
      <pageSetup paperSize="9" orientation="portrait" r:id="rId1"/>
    </customSheetView>
    <customSheetView guid="{B5B449E6-4D3E-4E3D-A79F-8E3967E791B9}" topLeftCell="E1">
      <selection activeCell="E10" sqref="E10"/>
      <pageMargins left="0.7" right="0.7" top="0.75" bottom="0.75" header="0.3" footer="0.3"/>
      <pageSetup paperSize="9" orientation="portrait" r:id="rId2"/>
    </customSheetView>
    <customSheetView guid="{90326ADD-529F-4FDD-921F-DD227CA80475}" topLeftCell="A43">
      <selection activeCell="E54" sqref="E54"/>
      <pageMargins left="0.7" right="0.7" top="0.75" bottom="0.75" header="0.3" footer="0.3"/>
      <pageSetup paperSize="9" orientation="portrait" r:id="rId3"/>
    </customSheetView>
    <customSheetView guid="{2927D1D2-98DD-41DA-A352-1FC52098543F}" state="hidden" topLeftCell="A43">
      <selection activeCell="C67" sqref="C67"/>
      <pageMargins left="0.7" right="0.7" top="0.75" bottom="0.75" header="0.3" footer="0.3"/>
      <pageSetup paperSize="9" orientation="portrait" r:id="rId4"/>
    </customSheetView>
    <customSheetView guid="{7F2FF59E-536A-4325-AEE2-63F0D1B42E10}" state="hidden" topLeftCell="A43">
      <selection activeCell="C67" sqref="C67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585"/>
  <sheetViews>
    <sheetView rightToLeft="1" topLeftCell="A557" workbookViewId="0">
      <selection activeCell="C67" sqref="C67"/>
    </sheetView>
  </sheetViews>
  <sheetFormatPr defaultRowHeight="15"/>
  <cols>
    <col min="9" max="9" width="54.1796875" bestFit="1" customWidth="1"/>
    <col min="10" max="10" width="12" bestFit="1" customWidth="1"/>
    <col min="11" max="11" width="9.453125" bestFit="1" customWidth="1"/>
  </cols>
  <sheetData>
    <row r="1" spans="1:11">
      <c r="A1" s="115" t="s">
        <v>574</v>
      </c>
      <c r="B1" s="115" t="s">
        <v>575</v>
      </c>
      <c r="C1" s="115" t="s">
        <v>576</v>
      </c>
      <c r="D1" s="115" t="s">
        <v>215</v>
      </c>
      <c r="E1" s="115" t="s">
        <v>216</v>
      </c>
      <c r="F1" s="115" t="s">
        <v>217</v>
      </c>
      <c r="G1" s="115" t="s">
        <v>218</v>
      </c>
      <c r="H1" s="115" t="s">
        <v>219</v>
      </c>
      <c r="I1" s="115" t="s">
        <v>220</v>
      </c>
      <c r="J1" s="118" t="s">
        <v>221</v>
      </c>
      <c r="K1" s="118" t="s">
        <v>222</v>
      </c>
    </row>
    <row r="2" spans="1:11">
      <c r="A2" s="116" t="s">
        <v>118</v>
      </c>
      <c r="B2" s="116" t="s">
        <v>211</v>
      </c>
      <c r="C2" s="116" t="s">
        <v>168</v>
      </c>
      <c r="D2" s="117">
        <v>558</v>
      </c>
      <c r="E2" s="116" t="s">
        <v>535</v>
      </c>
      <c r="F2" s="116" t="s">
        <v>168</v>
      </c>
      <c r="G2" s="117">
        <v>527</v>
      </c>
      <c r="H2" s="117">
        <v>0</v>
      </c>
      <c r="I2" s="116" t="s">
        <v>577</v>
      </c>
      <c r="J2" s="119">
        <v>0</v>
      </c>
      <c r="K2" s="119">
        <v>1495000</v>
      </c>
    </row>
    <row r="3" spans="1:11">
      <c r="A3" s="116" t="s">
        <v>118</v>
      </c>
      <c r="B3" s="116" t="s">
        <v>211</v>
      </c>
      <c r="C3" s="116" t="s">
        <v>168</v>
      </c>
      <c r="D3" s="117">
        <v>559</v>
      </c>
      <c r="E3" s="116" t="s">
        <v>535</v>
      </c>
      <c r="F3" s="116" t="s">
        <v>168</v>
      </c>
      <c r="G3" s="117">
        <v>528</v>
      </c>
      <c r="H3" s="117">
        <v>0</v>
      </c>
      <c r="I3" s="116" t="s">
        <v>578</v>
      </c>
      <c r="J3" s="119">
        <v>0</v>
      </c>
      <c r="K3" s="119">
        <v>215000</v>
      </c>
    </row>
    <row r="4" spans="1:11">
      <c r="A4" s="116" t="s">
        <v>118</v>
      </c>
      <c r="B4" s="116" t="s">
        <v>211</v>
      </c>
      <c r="C4" s="116" t="s">
        <v>168</v>
      </c>
      <c r="D4" s="117">
        <v>560</v>
      </c>
      <c r="E4" s="116" t="s">
        <v>535</v>
      </c>
      <c r="F4" s="116" t="s">
        <v>168</v>
      </c>
      <c r="G4" s="117">
        <v>529</v>
      </c>
      <c r="H4" s="117">
        <v>0</v>
      </c>
      <c r="I4" s="116" t="s">
        <v>579</v>
      </c>
      <c r="J4" s="119">
        <v>0</v>
      </c>
      <c r="K4" s="119">
        <v>245000</v>
      </c>
    </row>
    <row r="5" spans="1:11">
      <c r="A5" s="116" t="s">
        <v>118</v>
      </c>
      <c r="B5" s="116" t="s">
        <v>211</v>
      </c>
      <c r="C5" s="116" t="s">
        <v>168</v>
      </c>
      <c r="D5" s="117">
        <v>574</v>
      </c>
      <c r="E5" s="116" t="s">
        <v>580</v>
      </c>
      <c r="F5" s="116" t="s">
        <v>168</v>
      </c>
      <c r="G5" s="117">
        <v>546</v>
      </c>
      <c r="H5" s="117">
        <v>0</v>
      </c>
      <c r="I5" s="116" t="s">
        <v>581</v>
      </c>
      <c r="J5" s="119">
        <v>0</v>
      </c>
      <c r="K5" s="119">
        <v>2305000</v>
      </c>
    </row>
    <row r="6" spans="1:11">
      <c r="A6" s="116" t="s">
        <v>118</v>
      </c>
      <c r="B6" s="116" t="s">
        <v>211</v>
      </c>
      <c r="C6" s="116" t="s">
        <v>168</v>
      </c>
      <c r="D6" s="117">
        <v>582</v>
      </c>
      <c r="E6" s="116" t="s">
        <v>582</v>
      </c>
      <c r="F6" s="116" t="s">
        <v>168</v>
      </c>
      <c r="G6" s="117">
        <v>571</v>
      </c>
      <c r="H6" s="117">
        <v>0</v>
      </c>
      <c r="I6" s="116" t="s">
        <v>583</v>
      </c>
      <c r="J6" s="119">
        <v>0</v>
      </c>
      <c r="K6" s="119">
        <v>800000</v>
      </c>
    </row>
    <row r="7" spans="1:11">
      <c r="A7" s="116" t="s">
        <v>118</v>
      </c>
      <c r="B7" s="116" t="s">
        <v>211</v>
      </c>
      <c r="C7" s="116" t="s">
        <v>168</v>
      </c>
      <c r="D7" s="117">
        <v>583</v>
      </c>
      <c r="E7" s="116" t="s">
        <v>517</v>
      </c>
      <c r="F7" s="116" t="s">
        <v>168</v>
      </c>
      <c r="G7" s="117">
        <v>586</v>
      </c>
      <c r="H7" s="117">
        <v>0</v>
      </c>
      <c r="I7" s="116" t="s">
        <v>584</v>
      </c>
      <c r="J7" s="119">
        <v>5359500</v>
      </c>
      <c r="K7" s="119">
        <v>0</v>
      </c>
    </row>
    <row r="8" spans="1:11">
      <c r="A8" s="116" t="s">
        <v>118</v>
      </c>
      <c r="B8" s="116" t="s">
        <v>211</v>
      </c>
      <c r="C8" s="116" t="s">
        <v>168</v>
      </c>
      <c r="D8" s="117">
        <v>584</v>
      </c>
      <c r="E8" s="116" t="s">
        <v>517</v>
      </c>
      <c r="F8" s="116" t="s">
        <v>168</v>
      </c>
      <c r="G8" s="117">
        <v>587</v>
      </c>
      <c r="H8" s="117">
        <v>0</v>
      </c>
      <c r="I8" s="116" t="s">
        <v>585</v>
      </c>
      <c r="J8" s="119">
        <v>24900000</v>
      </c>
      <c r="K8" s="119">
        <v>0</v>
      </c>
    </row>
    <row r="9" spans="1:11">
      <c r="A9" s="116" t="s">
        <v>118</v>
      </c>
      <c r="B9" s="116" t="s">
        <v>211</v>
      </c>
      <c r="C9" s="116" t="s">
        <v>168</v>
      </c>
      <c r="D9" s="117">
        <v>584</v>
      </c>
      <c r="E9" s="116" t="s">
        <v>517</v>
      </c>
      <c r="F9" s="116" t="s">
        <v>168</v>
      </c>
      <c r="G9" s="117">
        <v>587</v>
      </c>
      <c r="H9" s="117">
        <v>0</v>
      </c>
      <c r="I9" s="116" t="s">
        <v>586</v>
      </c>
      <c r="J9" s="119">
        <v>11600000</v>
      </c>
      <c r="K9" s="119">
        <v>0</v>
      </c>
    </row>
    <row r="10" spans="1:11">
      <c r="A10" s="116" t="s">
        <v>118</v>
      </c>
      <c r="B10" s="116" t="s">
        <v>211</v>
      </c>
      <c r="C10" s="116" t="s">
        <v>168</v>
      </c>
      <c r="D10" s="117">
        <v>589</v>
      </c>
      <c r="E10" s="116" t="s">
        <v>517</v>
      </c>
      <c r="F10" s="116" t="s">
        <v>168</v>
      </c>
      <c r="G10" s="117">
        <v>595</v>
      </c>
      <c r="H10" s="117">
        <v>0</v>
      </c>
      <c r="I10" s="116" t="s">
        <v>587</v>
      </c>
      <c r="J10" s="119">
        <v>2200000</v>
      </c>
      <c r="K10" s="119">
        <v>0</v>
      </c>
    </row>
    <row r="11" spans="1:11">
      <c r="A11" s="116" t="s">
        <v>118</v>
      </c>
      <c r="B11" s="116" t="s">
        <v>209</v>
      </c>
      <c r="C11" s="116" t="s">
        <v>168</v>
      </c>
      <c r="D11" s="117">
        <v>590</v>
      </c>
      <c r="E11" s="116" t="s">
        <v>517</v>
      </c>
      <c r="F11" s="116" t="s">
        <v>168</v>
      </c>
      <c r="G11" s="117">
        <v>596</v>
      </c>
      <c r="H11" s="117">
        <v>0</v>
      </c>
      <c r="I11" s="116" t="s">
        <v>588</v>
      </c>
      <c r="J11" s="119">
        <v>12661440</v>
      </c>
      <c r="K11" s="119">
        <v>0</v>
      </c>
    </row>
    <row r="12" spans="1:11">
      <c r="A12" s="116" t="s">
        <v>118</v>
      </c>
      <c r="B12" s="116" t="s">
        <v>589</v>
      </c>
      <c r="C12" s="116" t="s">
        <v>168</v>
      </c>
      <c r="D12" s="117">
        <v>590</v>
      </c>
      <c r="E12" s="116" t="s">
        <v>517</v>
      </c>
      <c r="F12" s="116" t="s">
        <v>168</v>
      </c>
      <c r="G12" s="117">
        <v>596</v>
      </c>
      <c r="H12" s="117">
        <v>0</v>
      </c>
      <c r="I12" s="116" t="s">
        <v>590</v>
      </c>
      <c r="J12" s="119">
        <v>19090000</v>
      </c>
      <c r="K12" s="119">
        <v>0</v>
      </c>
    </row>
    <row r="13" spans="1:11">
      <c r="A13" s="116" t="s">
        <v>118</v>
      </c>
      <c r="B13" s="116" t="s">
        <v>211</v>
      </c>
      <c r="C13" s="116" t="s">
        <v>168</v>
      </c>
      <c r="D13" s="117">
        <v>604</v>
      </c>
      <c r="E13" s="116" t="s">
        <v>505</v>
      </c>
      <c r="F13" s="116" t="s">
        <v>168</v>
      </c>
      <c r="G13" s="117">
        <v>627</v>
      </c>
      <c r="H13" s="117">
        <v>0</v>
      </c>
      <c r="I13" s="116" t="s">
        <v>591</v>
      </c>
      <c r="J13" s="119">
        <v>11870000</v>
      </c>
      <c r="K13" s="119">
        <v>0</v>
      </c>
    </row>
    <row r="14" spans="1:11">
      <c r="A14" s="116" t="s">
        <v>118</v>
      </c>
      <c r="B14" s="116" t="s">
        <v>211</v>
      </c>
      <c r="C14" s="116" t="s">
        <v>168</v>
      </c>
      <c r="D14" s="117">
        <v>604</v>
      </c>
      <c r="E14" s="116" t="s">
        <v>505</v>
      </c>
      <c r="F14" s="116" t="s">
        <v>168</v>
      </c>
      <c r="G14" s="117">
        <v>627</v>
      </c>
      <c r="H14" s="117">
        <v>0</v>
      </c>
      <c r="I14" s="116" t="s">
        <v>592</v>
      </c>
      <c r="J14" s="119">
        <v>5800000</v>
      </c>
      <c r="K14" s="119">
        <v>0</v>
      </c>
    </row>
    <row r="15" spans="1:11">
      <c r="A15" s="116" t="s">
        <v>118</v>
      </c>
      <c r="B15" s="116" t="s">
        <v>211</v>
      </c>
      <c r="C15" s="116" t="s">
        <v>168</v>
      </c>
      <c r="D15" s="117">
        <v>604</v>
      </c>
      <c r="E15" s="116" t="s">
        <v>505</v>
      </c>
      <c r="F15" s="116" t="s">
        <v>168</v>
      </c>
      <c r="G15" s="117">
        <v>627</v>
      </c>
      <c r="H15" s="117">
        <v>0</v>
      </c>
      <c r="I15" s="116" t="s">
        <v>593</v>
      </c>
      <c r="J15" s="119">
        <v>13750000</v>
      </c>
      <c r="K15" s="119">
        <v>0</v>
      </c>
    </row>
    <row r="16" spans="1:11">
      <c r="A16" s="116" t="s">
        <v>118</v>
      </c>
      <c r="B16" s="116" t="s">
        <v>211</v>
      </c>
      <c r="C16" s="116" t="s">
        <v>168</v>
      </c>
      <c r="D16" s="117">
        <v>604</v>
      </c>
      <c r="E16" s="116" t="s">
        <v>505</v>
      </c>
      <c r="F16" s="116" t="s">
        <v>168</v>
      </c>
      <c r="G16" s="117">
        <v>627</v>
      </c>
      <c r="H16" s="117">
        <v>0</v>
      </c>
      <c r="I16" s="116" t="s">
        <v>594</v>
      </c>
      <c r="J16" s="119">
        <v>2750000</v>
      </c>
      <c r="K16" s="119">
        <v>0</v>
      </c>
    </row>
    <row r="17" spans="1:11">
      <c r="A17" s="116" t="s">
        <v>118</v>
      </c>
      <c r="B17" s="116" t="s">
        <v>211</v>
      </c>
      <c r="C17" s="116" t="s">
        <v>168</v>
      </c>
      <c r="D17" s="117">
        <v>604</v>
      </c>
      <c r="E17" s="116" t="s">
        <v>505</v>
      </c>
      <c r="F17" s="116" t="s">
        <v>168</v>
      </c>
      <c r="G17" s="117">
        <v>627</v>
      </c>
      <c r="H17" s="117">
        <v>0</v>
      </c>
      <c r="I17" s="116" t="s">
        <v>595</v>
      </c>
      <c r="J17" s="119">
        <v>2100000</v>
      </c>
      <c r="K17" s="119">
        <v>0</v>
      </c>
    </row>
    <row r="18" spans="1:11">
      <c r="A18" s="116" t="s">
        <v>118</v>
      </c>
      <c r="B18" s="116" t="s">
        <v>211</v>
      </c>
      <c r="C18" s="116" t="s">
        <v>168</v>
      </c>
      <c r="D18" s="117">
        <v>604</v>
      </c>
      <c r="E18" s="116" t="s">
        <v>505</v>
      </c>
      <c r="F18" s="116" t="s">
        <v>168</v>
      </c>
      <c r="G18" s="117">
        <v>627</v>
      </c>
      <c r="H18" s="117">
        <v>0</v>
      </c>
      <c r="I18" s="116" t="s">
        <v>592</v>
      </c>
      <c r="J18" s="119">
        <v>578000</v>
      </c>
      <c r="K18" s="119">
        <v>0</v>
      </c>
    </row>
    <row r="19" spans="1:11">
      <c r="A19" s="116" t="s">
        <v>118</v>
      </c>
      <c r="B19" s="116" t="s">
        <v>211</v>
      </c>
      <c r="C19" s="116" t="s">
        <v>168</v>
      </c>
      <c r="D19" s="117">
        <v>604</v>
      </c>
      <c r="E19" s="116" t="s">
        <v>505</v>
      </c>
      <c r="F19" s="116" t="s">
        <v>168</v>
      </c>
      <c r="G19" s="117">
        <v>627</v>
      </c>
      <c r="H19" s="117">
        <v>0</v>
      </c>
      <c r="I19" s="116" t="s">
        <v>596</v>
      </c>
      <c r="J19" s="119">
        <v>2400000</v>
      </c>
      <c r="K19" s="119">
        <v>0</v>
      </c>
    </row>
    <row r="20" spans="1:11">
      <c r="A20" s="116" t="s">
        <v>118</v>
      </c>
      <c r="B20" s="116" t="s">
        <v>209</v>
      </c>
      <c r="C20" s="116" t="s">
        <v>168</v>
      </c>
      <c r="D20" s="117">
        <v>605</v>
      </c>
      <c r="E20" s="116" t="s">
        <v>505</v>
      </c>
      <c r="F20" s="116" t="s">
        <v>168</v>
      </c>
      <c r="G20" s="117">
        <v>628</v>
      </c>
      <c r="H20" s="117">
        <v>0</v>
      </c>
      <c r="I20" s="116" t="s">
        <v>597</v>
      </c>
      <c r="J20" s="119">
        <v>37500000</v>
      </c>
      <c r="K20" s="119">
        <v>0</v>
      </c>
    </row>
    <row r="21" spans="1:11">
      <c r="A21" s="116" t="s">
        <v>118</v>
      </c>
      <c r="B21" s="116" t="s">
        <v>598</v>
      </c>
      <c r="C21" s="116" t="s">
        <v>168</v>
      </c>
      <c r="D21" s="117">
        <v>623</v>
      </c>
      <c r="E21" s="116" t="s">
        <v>599</v>
      </c>
      <c r="F21" s="116" t="s">
        <v>168</v>
      </c>
      <c r="G21" s="117">
        <v>653</v>
      </c>
      <c r="H21" s="117">
        <v>0</v>
      </c>
      <c r="I21" s="116" t="s">
        <v>600</v>
      </c>
      <c r="J21" s="119">
        <v>800000</v>
      </c>
      <c r="K21" s="119">
        <v>0</v>
      </c>
    </row>
    <row r="22" spans="1:11">
      <c r="A22" s="116" t="s">
        <v>118</v>
      </c>
      <c r="B22" s="116" t="s">
        <v>598</v>
      </c>
      <c r="C22" s="116" t="s">
        <v>168</v>
      </c>
      <c r="D22" s="117">
        <v>623</v>
      </c>
      <c r="E22" s="116" t="s">
        <v>599</v>
      </c>
      <c r="F22" s="116" t="s">
        <v>168</v>
      </c>
      <c r="G22" s="117">
        <v>653</v>
      </c>
      <c r="H22" s="117">
        <v>0</v>
      </c>
      <c r="I22" s="116" t="s">
        <v>601</v>
      </c>
      <c r="J22" s="119">
        <v>1200000</v>
      </c>
      <c r="K22" s="119">
        <v>0</v>
      </c>
    </row>
    <row r="23" spans="1:11">
      <c r="A23" s="116" t="s">
        <v>118</v>
      </c>
      <c r="B23" s="116" t="s">
        <v>598</v>
      </c>
      <c r="C23" s="116" t="s">
        <v>168</v>
      </c>
      <c r="D23" s="117">
        <v>623</v>
      </c>
      <c r="E23" s="116" t="s">
        <v>599</v>
      </c>
      <c r="F23" s="116" t="s">
        <v>168</v>
      </c>
      <c r="G23" s="117">
        <v>653</v>
      </c>
      <c r="H23" s="117">
        <v>0</v>
      </c>
      <c r="I23" s="116" t="s">
        <v>602</v>
      </c>
      <c r="J23" s="119">
        <v>350000</v>
      </c>
      <c r="K23" s="119">
        <v>0</v>
      </c>
    </row>
    <row r="24" spans="1:11">
      <c r="A24" s="116" t="s">
        <v>118</v>
      </c>
      <c r="B24" s="116" t="s">
        <v>598</v>
      </c>
      <c r="C24" s="116" t="s">
        <v>168</v>
      </c>
      <c r="D24" s="117">
        <v>623</v>
      </c>
      <c r="E24" s="116" t="s">
        <v>599</v>
      </c>
      <c r="F24" s="116" t="s">
        <v>168</v>
      </c>
      <c r="G24" s="117">
        <v>653</v>
      </c>
      <c r="H24" s="117">
        <v>0</v>
      </c>
      <c r="I24" s="116" t="s">
        <v>603</v>
      </c>
      <c r="J24" s="119">
        <v>2000000</v>
      </c>
      <c r="K24" s="119">
        <v>0</v>
      </c>
    </row>
    <row r="25" spans="1:11">
      <c r="A25" s="116" t="s">
        <v>118</v>
      </c>
      <c r="B25" s="116" t="s">
        <v>598</v>
      </c>
      <c r="C25" s="116" t="s">
        <v>168</v>
      </c>
      <c r="D25" s="117">
        <v>623</v>
      </c>
      <c r="E25" s="116" t="s">
        <v>599</v>
      </c>
      <c r="F25" s="116" t="s">
        <v>168</v>
      </c>
      <c r="G25" s="117">
        <v>653</v>
      </c>
      <c r="H25" s="117">
        <v>0</v>
      </c>
      <c r="I25" s="116" t="s">
        <v>602</v>
      </c>
      <c r="J25" s="119">
        <v>550000</v>
      </c>
      <c r="K25" s="119">
        <v>0</v>
      </c>
    </row>
    <row r="26" spans="1:11">
      <c r="A26" s="116" t="s">
        <v>118</v>
      </c>
      <c r="B26" s="116" t="s">
        <v>598</v>
      </c>
      <c r="C26" s="116" t="s">
        <v>168</v>
      </c>
      <c r="D26" s="117">
        <v>623</v>
      </c>
      <c r="E26" s="116" t="s">
        <v>599</v>
      </c>
      <c r="F26" s="116" t="s">
        <v>168</v>
      </c>
      <c r="G26" s="117">
        <v>653</v>
      </c>
      <c r="H26" s="117">
        <v>0</v>
      </c>
      <c r="I26" s="116" t="s">
        <v>603</v>
      </c>
      <c r="J26" s="119">
        <v>550000</v>
      </c>
      <c r="K26" s="119">
        <v>0</v>
      </c>
    </row>
    <row r="27" spans="1:11">
      <c r="A27" s="116" t="s">
        <v>118</v>
      </c>
      <c r="B27" s="116" t="s">
        <v>598</v>
      </c>
      <c r="C27" s="116" t="s">
        <v>168</v>
      </c>
      <c r="D27" s="117">
        <v>623</v>
      </c>
      <c r="E27" s="116" t="s">
        <v>599</v>
      </c>
      <c r="F27" s="116" t="s">
        <v>168</v>
      </c>
      <c r="G27" s="117">
        <v>653</v>
      </c>
      <c r="H27" s="117">
        <v>0</v>
      </c>
      <c r="I27" s="116" t="s">
        <v>604</v>
      </c>
      <c r="J27" s="119">
        <v>1500000</v>
      </c>
      <c r="K27" s="119">
        <v>0</v>
      </c>
    </row>
    <row r="28" spans="1:11">
      <c r="A28" s="116" t="s">
        <v>118</v>
      </c>
      <c r="B28" s="116" t="s">
        <v>605</v>
      </c>
      <c r="C28" s="116" t="s">
        <v>168</v>
      </c>
      <c r="D28" s="117">
        <v>628</v>
      </c>
      <c r="E28" s="116" t="s">
        <v>459</v>
      </c>
      <c r="F28" s="116" t="s">
        <v>168</v>
      </c>
      <c r="G28" s="117">
        <v>658</v>
      </c>
      <c r="H28" s="117">
        <v>0</v>
      </c>
      <c r="I28" s="116" t="s">
        <v>606</v>
      </c>
      <c r="J28" s="119">
        <v>1800000</v>
      </c>
      <c r="K28" s="119">
        <v>0</v>
      </c>
    </row>
    <row r="29" spans="1:11">
      <c r="A29" s="116" t="s">
        <v>118</v>
      </c>
      <c r="B29" s="116" t="s">
        <v>589</v>
      </c>
      <c r="C29" s="116" t="s">
        <v>168</v>
      </c>
      <c r="D29" s="117">
        <v>639</v>
      </c>
      <c r="E29" s="116" t="s">
        <v>461</v>
      </c>
      <c r="F29" s="116" t="s">
        <v>168</v>
      </c>
      <c r="G29" s="117">
        <v>671</v>
      </c>
      <c r="H29" s="117">
        <v>0</v>
      </c>
      <c r="I29" s="116" t="s">
        <v>607</v>
      </c>
      <c r="J29" s="119">
        <v>4400000</v>
      </c>
      <c r="K29" s="119">
        <v>0</v>
      </c>
    </row>
    <row r="30" spans="1:11">
      <c r="A30" s="116" t="s">
        <v>118</v>
      </c>
      <c r="B30" s="116" t="s">
        <v>209</v>
      </c>
      <c r="C30" s="116" t="s">
        <v>168</v>
      </c>
      <c r="D30" s="117">
        <v>639</v>
      </c>
      <c r="E30" s="116" t="s">
        <v>461</v>
      </c>
      <c r="F30" s="116" t="s">
        <v>168</v>
      </c>
      <c r="G30" s="117">
        <v>671</v>
      </c>
      <c r="H30" s="117">
        <v>0</v>
      </c>
      <c r="I30" s="116" t="s">
        <v>608</v>
      </c>
      <c r="J30" s="119">
        <v>5640000</v>
      </c>
      <c r="K30" s="119">
        <v>0</v>
      </c>
    </row>
    <row r="31" spans="1:11">
      <c r="A31" s="116" t="s">
        <v>118</v>
      </c>
      <c r="B31" s="116" t="s">
        <v>609</v>
      </c>
      <c r="C31" s="116" t="s">
        <v>168</v>
      </c>
      <c r="D31" s="117">
        <v>639</v>
      </c>
      <c r="E31" s="116" t="s">
        <v>461</v>
      </c>
      <c r="F31" s="116" t="s">
        <v>168</v>
      </c>
      <c r="G31" s="117">
        <v>671</v>
      </c>
      <c r="H31" s="117">
        <v>0</v>
      </c>
      <c r="I31" s="116" t="s">
        <v>610</v>
      </c>
      <c r="J31" s="119">
        <v>2550000</v>
      </c>
      <c r="K31" s="119">
        <v>0</v>
      </c>
    </row>
    <row r="32" spans="1:11">
      <c r="A32" s="116" t="s">
        <v>118</v>
      </c>
      <c r="B32" s="116" t="s">
        <v>209</v>
      </c>
      <c r="C32" s="116" t="s">
        <v>168</v>
      </c>
      <c r="D32" s="117">
        <v>639</v>
      </c>
      <c r="E32" s="116" t="s">
        <v>461</v>
      </c>
      <c r="F32" s="116" t="s">
        <v>168</v>
      </c>
      <c r="G32" s="117">
        <v>671</v>
      </c>
      <c r="H32" s="117">
        <v>0</v>
      </c>
      <c r="I32" s="116" t="s">
        <v>611</v>
      </c>
      <c r="J32" s="119">
        <v>11640000</v>
      </c>
      <c r="K32" s="119">
        <v>0</v>
      </c>
    </row>
    <row r="33" spans="1:11">
      <c r="A33" s="116" t="s">
        <v>118</v>
      </c>
      <c r="B33" s="116" t="s">
        <v>209</v>
      </c>
      <c r="C33" s="116" t="s">
        <v>168</v>
      </c>
      <c r="D33" s="117">
        <v>639</v>
      </c>
      <c r="E33" s="116" t="s">
        <v>461</v>
      </c>
      <c r="F33" s="116" t="s">
        <v>168</v>
      </c>
      <c r="G33" s="117">
        <v>671</v>
      </c>
      <c r="H33" s="117">
        <v>0</v>
      </c>
      <c r="I33" s="116" t="s">
        <v>612</v>
      </c>
      <c r="J33" s="119">
        <v>450000</v>
      </c>
      <c r="K33" s="119">
        <v>0</v>
      </c>
    </row>
    <row r="34" spans="1:11">
      <c r="A34" s="116" t="s">
        <v>118</v>
      </c>
      <c r="B34" s="116" t="s">
        <v>211</v>
      </c>
      <c r="C34" s="116" t="s">
        <v>168</v>
      </c>
      <c r="D34" s="117">
        <v>643</v>
      </c>
      <c r="E34" s="116" t="s">
        <v>507</v>
      </c>
      <c r="F34" s="116" t="s">
        <v>168</v>
      </c>
      <c r="G34" s="117">
        <v>674</v>
      </c>
      <c r="H34" s="117">
        <v>0</v>
      </c>
      <c r="I34" s="116" t="s">
        <v>613</v>
      </c>
      <c r="J34" s="119">
        <v>430000</v>
      </c>
      <c r="K34" s="119">
        <v>0</v>
      </c>
    </row>
    <row r="35" spans="1:11">
      <c r="A35" s="116" t="s">
        <v>118</v>
      </c>
      <c r="B35" s="116" t="s">
        <v>211</v>
      </c>
      <c r="C35" s="116" t="s">
        <v>168</v>
      </c>
      <c r="D35" s="117">
        <v>643</v>
      </c>
      <c r="E35" s="116" t="s">
        <v>507</v>
      </c>
      <c r="F35" s="116" t="s">
        <v>168</v>
      </c>
      <c r="G35" s="117">
        <v>674</v>
      </c>
      <c r="H35" s="117">
        <v>0</v>
      </c>
      <c r="I35" s="116" t="s">
        <v>614</v>
      </c>
      <c r="J35" s="119">
        <v>2530000</v>
      </c>
      <c r="K35" s="119">
        <v>0</v>
      </c>
    </row>
    <row r="36" spans="1:11">
      <c r="A36" s="116" t="s">
        <v>118</v>
      </c>
      <c r="B36" s="116" t="s">
        <v>211</v>
      </c>
      <c r="C36" s="116" t="s">
        <v>168</v>
      </c>
      <c r="D36" s="117">
        <v>643</v>
      </c>
      <c r="E36" s="116" t="s">
        <v>507</v>
      </c>
      <c r="F36" s="116" t="s">
        <v>168</v>
      </c>
      <c r="G36" s="117">
        <v>674</v>
      </c>
      <c r="H36" s="117">
        <v>0</v>
      </c>
      <c r="I36" s="116" t="s">
        <v>615</v>
      </c>
      <c r="J36" s="119">
        <v>16060000</v>
      </c>
      <c r="K36" s="119">
        <v>0</v>
      </c>
    </row>
    <row r="37" spans="1:11">
      <c r="A37" s="116" t="s">
        <v>118</v>
      </c>
      <c r="B37" s="116" t="s">
        <v>211</v>
      </c>
      <c r="C37" s="116" t="s">
        <v>168</v>
      </c>
      <c r="D37" s="117">
        <v>643</v>
      </c>
      <c r="E37" s="116" t="s">
        <v>507</v>
      </c>
      <c r="F37" s="116" t="s">
        <v>168</v>
      </c>
      <c r="G37" s="117">
        <v>674</v>
      </c>
      <c r="H37" s="117">
        <v>0</v>
      </c>
      <c r="I37" s="116" t="s">
        <v>592</v>
      </c>
      <c r="J37" s="119">
        <v>700000</v>
      </c>
      <c r="K37" s="119">
        <v>0</v>
      </c>
    </row>
    <row r="38" spans="1:11">
      <c r="A38" s="116" t="s">
        <v>118</v>
      </c>
      <c r="B38" s="116" t="s">
        <v>211</v>
      </c>
      <c r="C38" s="116" t="s">
        <v>168</v>
      </c>
      <c r="D38" s="117">
        <v>659</v>
      </c>
      <c r="E38" s="116" t="s">
        <v>518</v>
      </c>
      <c r="F38" s="116" t="s">
        <v>168</v>
      </c>
      <c r="G38" s="117">
        <v>691</v>
      </c>
      <c r="H38" s="117">
        <v>0</v>
      </c>
      <c r="I38" s="116" t="s">
        <v>592</v>
      </c>
      <c r="J38" s="119">
        <v>680000</v>
      </c>
      <c r="K38" s="119">
        <v>0</v>
      </c>
    </row>
    <row r="39" spans="1:11">
      <c r="A39" s="116" t="s">
        <v>118</v>
      </c>
      <c r="B39" s="116" t="s">
        <v>211</v>
      </c>
      <c r="C39" s="116" t="s">
        <v>168</v>
      </c>
      <c r="D39" s="117">
        <v>659</v>
      </c>
      <c r="E39" s="116" t="s">
        <v>518</v>
      </c>
      <c r="F39" s="116" t="s">
        <v>168</v>
      </c>
      <c r="G39" s="117">
        <v>691</v>
      </c>
      <c r="H39" s="117">
        <v>0</v>
      </c>
      <c r="I39" s="116" t="s">
        <v>587</v>
      </c>
      <c r="J39" s="119">
        <v>2200000</v>
      </c>
      <c r="K39" s="119">
        <v>0</v>
      </c>
    </row>
    <row r="40" spans="1:11">
      <c r="A40" s="116" t="s">
        <v>118</v>
      </c>
      <c r="B40" s="116" t="s">
        <v>211</v>
      </c>
      <c r="C40" s="116" t="s">
        <v>168</v>
      </c>
      <c r="D40" s="117">
        <v>659</v>
      </c>
      <c r="E40" s="116" t="s">
        <v>518</v>
      </c>
      <c r="F40" s="116" t="s">
        <v>168</v>
      </c>
      <c r="G40" s="117">
        <v>691</v>
      </c>
      <c r="H40" s="117">
        <v>0</v>
      </c>
      <c r="I40" s="116" t="s">
        <v>616</v>
      </c>
      <c r="J40" s="119">
        <v>2950000</v>
      </c>
      <c r="K40" s="119">
        <v>0</v>
      </c>
    </row>
    <row r="41" spans="1:11">
      <c r="A41" s="116" t="s">
        <v>118</v>
      </c>
      <c r="B41" s="116" t="s">
        <v>211</v>
      </c>
      <c r="C41" s="116" t="s">
        <v>168</v>
      </c>
      <c r="D41" s="117">
        <v>662</v>
      </c>
      <c r="E41" s="116" t="s">
        <v>518</v>
      </c>
      <c r="F41" s="116" t="s">
        <v>168</v>
      </c>
      <c r="G41" s="117">
        <v>694</v>
      </c>
      <c r="H41" s="117">
        <v>0</v>
      </c>
      <c r="I41" s="116" t="s">
        <v>617</v>
      </c>
      <c r="J41" s="119">
        <v>17225000</v>
      </c>
      <c r="K41" s="119">
        <v>0</v>
      </c>
    </row>
    <row r="42" spans="1:11">
      <c r="A42" s="116" t="s">
        <v>118</v>
      </c>
      <c r="B42" s="116" t="s">
        <v>209</v>
      </c>
      <c r="C42" s="116" t="s">
        <v>168</v>
      </c>
      <c r="D42" s="117">
        <v>662</v>
      </c>
      <c r="E42" s="116" t="s">
        <v>518</v>
      </c>
      <c r="F42" s="116" t="s">
        <v>168</v>
      </c>
      <c r="G42" s="117">
        <v>694</v>
      </c>
      <c r="H42" s="117">
        <v>0</v>
      </c>
      <c r="I42" s="116" t="s">
        <v>618</v>
      </c>
      <c r="J42" s="119">
        <v>3200000</v>
      </c>
      <c r="K42" s="119">
        <v>0</v>
      </c>
    </row>
    <row r="43" spans="1:11">
      <c r="A43" s="116" t="s">
        <v>118</v>
      </c>
      <c r="B43" s="116" t="s">
        <v>211</v>
      </c>
      <c r="C43" s="116" t="s">
        <v>168</v>
      </c>
      <c r="D43" s="117">
        <v>664</v>
      </c>
      <c r="E43" s="116" t="s">
        <v>518</v>
      </c>
      <c r="F43" s="116" t="s">
        <v>168</v>
      </c>
      <c r="G43" s="117">
        <v>696</v>
      </c>
      <c r="H43" s="117">
        <v>0</v>
      </c>
      <c r="I43" s="116" t="s">
        <v>619</v>
      </c>
      <c r="J43" s="119">
        <v>9840000</v>
      </c>
      <c r="K43" s="119">
        <v>0</v>
      </c>
    </row>
    <row r="44" spans="1:11">
      <c r="A44" s="116" t="s">
        <v>118</v>
      </c>
      <c r="B44" s="116" t="s">
        <v>209</v>
      </c>
      <c r="C44" s="116" t="s">
        <v>168</v>
      </c>
      <c r="D44" s="117">
        <v>685</v>
      </c>
      <c r="E44" s="116" t="s">
        <v>511</v>
      </c>
      <c r="F44" s="116" t="s">
        <v>168</v>
      </c>
      <c r="G44" s="117">
        <v>717</v>
      </c>
      <c r="H44" s="117">
        <v>0</v>
      </c>
      <c r="I44" s="116" t="s">
        <v>620</v>
      </c>
      <c r="J44" s="119">
        <v>300000</v>
      </c>
      <c r="K44" s="119">
        <v>0</v>
      </c>
    </row>
    <row r="45" spans="1:11">
      <c r="A45" s="116" t="s">
        <v>118</v>
      </c>
      <c r="B45" s="116" t="s">
        <v>211</v>
      </c>
      <c r="C45" s="116" t="s">
        <v>168</v>
      </c>
      <c r="D45" s="117">
        <v>736</v>
      </c>
      <c r="E45" s="116" t="s">
        <v>621</v>
      </c>
      <c r="F45" s="116" t="s">
        <v>168</v>
      </c>
      <c r="G45" s="117">
        <v>746</v>
      </c>
      <c r="H45" s="117">
        <v>0</v>
      </c>
      <c r="I45" s="116" t="s">
        <v>622</v>
      </c>
      <c r="J45" s="119">
        <v>0</v>
      </c>
      <c r="K45" s="119">
        <v>1710000</v>
      </c>
    </row>
    <row r="46" spans="1:11">
      <c r="A46" s="116" t="s">
        <v>118</v>
      </c>
      <c r="B46" s="116" t="s">
        <v>211</v>
      </c>
      <c r="C46" s="116" t="s">
        <v>168</v>
      </c>
      <c r="D46" s="117">
        <v>736</v>
      </c>
      <c r="E46" s="116" t="s">
        <v>621</v>
      </c>
      <c r="F46" s="116" t="s">
        <v>168</v>
      </c>
      <c r="G46" s="117">
        <v>746</v>
      </c>
      <c r="H46" s="117">
        <v>0</v>
      </c>
      <c r="I46" s="116" t="s">
        <v>622</v>
      </c>
      <c r="J46" s="119">
        <v>0</v>
      </c>
      <c r="K46" s="119">
        <v>515000</v>
      </c>
    </row>
    <row r="47" spans="1:11">
      <c r="A47" s="116" t="s">
        <v>118</v>
      </c>
      <c r="B47" s="116" t="s">
        <v>211</v>
      </c>
      <c r="C47" s="116" t="s">
        <v>168</v>
      </c>
      <c r="D47" s="117">
        <v>736</v>
      </c>
      <c r="E47" s="116" t="s">
        <v>621</v>
      </c>
      <c r="F47" s="116" t="s">
        <v>168</v>
      </c>
      <c r="G47" s="117">
        <v>746</v>
      </c>
      <c r="H47" s="117">
        <v>0</v>
      </c>
      <c r="I47" s="116" t="s">
        <v>622</v>
      </c>
      <c r="J47" s="119">
        <v>0</v>
      </c>
      <c r="K47" s="119">
        <v>5125000</v>
      </c>
    </row>
    <row r="48" spans="1:11">
      <c r="A48" s="116" t="s">
        <v>118</v>
      </c>
      <c r="B48" s="116" t="s">
        <v>211</v>
      </c>
      <c r="C48" s="116" t="s">
        <v>168</v>
      </c>
      <c r="D48" s="117">
        <v>736</v>
      </c>
      <c r="E48" s="116" t="s">
        <v>621</v>
      </c>
      <c r="F48" s="116" t="s">
        <v>168</v>
      </c>
      <c r="G48" s="117">
        <v>746</v>
      </c>
      <c r="H48" s="117">
        <v>0</v>
      </c>
      <c r="I48" s="116" t="s">
        <v>622</v>
      </c>
      <c r="J48" s="119">
        <v>0</v>
      </c>
      <c r="K48" s="119">
        <v>520000</v>
      </c>
    </row>
    <row r="49" spans="1:11">
      <c r="A49" s="116" t="s">
        <v>118</v>
      </c>
      <c r="B49" s="116" t="s">
        <v>211</v>
      </c>
      <c r="C49" s="116" t="s">
        <v>168</v>
      </c>
      <c r="D49" s="117">
        <v>736</v>
      </c>
      <c r="E49" s="116" t="s">
        <v>621</v>
      </c>
      <c r="F49" s="116" t="s">
        <v>168</v>
      </c>
      <c r="G49" s="117">
        <v>746</v>
      </c>
      <c r="H49" s="117">
        <v>0</v>
      </c>
      <c r="I49" s="116" t="s">
        <v>622</v>
      </c>
      <c r="J49" s="119">
        <v>0</v>
      </c>
      <c r="K49" s="119">
        <v>3265000</v>
      </c>
    </row>
    <row r="50" spans="1:11">
      <c r="A50" s="116" t="s">
        <v>118</v>
      </c>
      <c r="B50" s="116" t="s">
        <v>211</v>
      </c>
      <c r="C50" s="116" t="s">
        <v>168</v>
      </c>
      <c r="D50" s="117">
        <v>739</v>
      </c>
      <c r="E50" s="116" t="s">
        <v>621</v>
      </c>
      <c r="F50" s="116" t="s">
        <v>168</v>
      </c>
      <c r="G50" s="117">
        <v>888</v>
      </c>
      <c r="H50" s="117">
        <v>0</v>
      </c>
      <c r="I50" s="116" t="s">
        <v>623</v>
      </c>
      <c r="J50" s="119">
        <v>0</v>
      </c>
      <c r="K50" s="119">
        <v>650000</v>
      </c>
    </row>
    <row r="51" spans="1:11">
      <c r="A51" s="116" t="s">
        <v>118</v>
      </c>
      <c r="B51" s="116" t="s">
        <v>211</v>
      </c>
      <c r="C51" s="116" t="s">
        <v>168</v>
      </c>
      <c r="D51" s="117">
        <v>739</v>
      </c>
      <c r="E51" s="116" t="s">
        <v>621</v>
      </c>
      <c r="F51" s="116" t="s">
        <v>168</v>
      </c>
      <c r="G51" s="117">
        <v>888</v>
      </c>
      <c r="H51" s="117">
        <v>0</v>
      </c>
      <c r="I51" s="116" t="s">
        <v>624</v>
      </c>
      <c r="J51" s="119">
        <v>0</v>
      </c>
      <c r="K51" s="119">
        <v>520000</v>
      </c>
    </row>
    <row r="52" spans="1:11">
      <c r="A52" s="116" t="s">
        <v>118</v>
      </c>
      <c r="B52" s="116" t="s">
        <v>211</v>
      </c>
      <c r="C52" s="116" t="s">
        <v>168</v>
      </c>
      <c r="D52" s="117">
        <v>739</v>
      </c>
      <c r="E52" s="116" t="s">
        <v>621</v>
      </c>
      <c r="F52" s="116" t="s">
        <v>168</v>
      </c>
      <c r="G52" s="117">
        <v>888</v>
      </c>
      <c r="H52" s="117">
        <v>0</v>
      </c>
      <c r="I52" s="116" t="s">
        <v>625</v>
      </c>
      <c r="J52" s="119">
        <v>0</v>
      </c>
      <c r="K52" s="119">
        <v>2730000</v>
      </c>
    </row>
    <row r="53" spans="1:11">
      <c r="A53" s="116" t="s">
        <v>118</v>
      </c>
      <c r="B53" s="116" t="s">
        <v>211</v>
      </c>
      <c r="C53" s="116" t="s">
        <v>168</v>
      </c>
      <c r="D53" s="117">
        <v>739</v>
      </c>
      <c r="E53" s="116" t="s">
        <v>621</v>
      </c>
      <c r="F53" s="116" t="s">
        <v>168</v>
      </c>
      <c r="G53" s="117">
        <v>888</v>
      </c>
      <c r="H53" s="117">
        <v>0</v>
      </c>
      <c r="I53" s="116" t="s">
        <v>625</v>
      </c>
      <c r="J53" s="119">
        <v>0</v>
      </c>
      <c r="K53" s="119">
        <v>12285000</v>
      </c>
    </row>
    <row r="54" spans="1:11">
      <c r="A54" s="116" t="s">
        <v>118</v>
      </c>
      <c r="B54" s="116" t="s">
        <v>211</v>
      </c>
      <c r="C54" s="116" t="s">
        <v>168</v>
      </c>
      <c r="D54" s="117">
        <v>739</v>
      </c>
      <c r="E54" s="116" t="s">
        <v>621</v>
      </c>
      <c r="F54" s="116" t="s">
        <v>168</v>
      </c>
      <c r="G54" s="117">
        <v>888</v>
      </c>
      <c r="H54" s="117">
        <v>0</v>
      </c>
      <c r="I54" s="116" t="s">
        <v>623</v>
      </c>
      <c r="J54" s="119">
        <v>0</v>
      </c>
      <c r="K54" s="119">
        <v>1950000</v>
      </c>
    </row>
    <row r="55" spans="1:11">
      <c r="A55" s="116" t="s">
        <v>118</v>
      </c>
      <c r="B55" s="116" t="s">
        <v>211</v>
      </c>
      <c r="C55" s="116" t="s">
        <v>168</v>
      </c>
      <c r="D55" s="117">
        <v>739</v>
      </c>
      <c r="E55" s="116" t="s">
        <v>621</v>
      </c>
      <c r="F55" s="116" t="s">
        <v>168</v>
      </c>
      <c r="G55" s="117">
        <v>888</v>
      </c>
      <c r="H55" s="117">
        <v>0</v>
      </c>
      <c r="I55" s="116" t="s">
        <v>624</v>
      </c>
      <c r="J55" s="119">
        <v>0</v>
      </c>
      <c r="K55" s="119">
        <v>3655000</v>
      </c>
    </row>
    <row r="56" spans="1:11">
      <c r="A56" s="116" t="s">
        <v>118</v>
      </c>
      <c r="B56" s="116" t="s">
        <v>211</v>
      </c>
      <c r="C56" s="116" t="s">
        <v>168</v>
      </c>
      <c r="D56" s="117">
        <v>739</v>
      </c>
      <c r="E56" s="116" t="s">
        <v>621</v>
      </c>
      <c r="F56" s="116" t="s">
        <v>168</v>
      </c>
      <c r="G56" s="117">
        <v>888</v>
      </c>
      <c r="H56" s="117">
        <v>0</v>
      </c>
      <c r="I56" s="116" t="s">
        <v>625</v>
      </c>
      <c r="J56" s="119">
        <v>0</v>
      </c>
      <c r="K56" s="119">
        <v>38025000</v>
      </c>
    </row>
    <row r="57" spans="1:11">
      <c r="A57" s="116" t="s">
        <v>118</v>
      </c>
      <c r="B57" s="116" t="s">
        <v>211</v>
      </c>
      <c r="C57" s="116" t="s">
        <v>168</v>
      </c>
      <c r="D57" s="117">
        <v>739</v>
      </c>
      <c r="E57" s="116" t="s">
        <v>621</v>
      </c>
      <c r="F57" s="116" t="s">
        <v>168</v>
      </c>
      <c r="G57" s="117">
        <v>888</v>
      </c>
      <c r="H57" s="117">
        <v>0</v>
      </c>
      <c r="I57" s="116" t="s">
        <v>623</v>
      </c>
      <c r="J57" s="119">
        <v>0</v>
      </c>
      <c r="K57" s="119">
        <v>4030000</v>
      </c>
    </row>
    <row r="58" spans="1:11">
      <c r="A58" s="116" t="s">
        <v>118</v>
      </c>
      <c r="B58" s="116" t="s">
        <v>211</v>
      </c>
      <c r="C58" s="116" t="s">
        <v>168</v>
      </c>
      <c r="D58" s="117">
        <v>739</v>
      </c>
      <c r="E58" s="116" t="s">
        <v>621</v>
      </c>
      <c r="F58" s="116" t="s">
        <v>168</v>
      </c>
      <c r="G58" s="117">
        <v>888</v>
      </c>
      <c r="H58" s="117">
        <v>0</v>
      </c>
      <c r="I58" s="116" t="s">
        <v>624</v>
      </c>
      <c r="J58" s="119">
        <v>0</v>
      </c>
      <c r="K58" s="119">
        <v>18850000</v>
      </c>
    </row>
    <row r="59" spans="1:11">
      <c r="A59" s="116" t="s">
        <v>118</v>
      </c>
      <c r="B59" s="116" t="s">
        <v>211</v>
      </c>
      <c r="C59" s="116" t="s">
        <v>168</v>
      </c>
      <c r="D59" s="117">
        <v>739</v>
      </c>
      <c r="E59" s="116" t="s">
        <v>621</v>
      </c>
      <c r="F59" s="116" t="s">
        <v>168</v>
      </c>
      <c r="G59" s="117">
        <v>888</v>
      </c>
      <c r="H59" s="117">
        <v>0</v>
      </c>
      <c r="I59" s="116" t="s">
        <v>623</v>
      </c>
      <c r="J59" s="119">
        <v>0</v>
      </c>
      <c r="K59" s="119">
        <v>715000</v>
      </c>
    </row>
    <row r="60" spans="1:11">
      <c r="A60" s="116" t="s">
        <v>118</v>
      </c>
      <c r="B60" s="116" t="s">
        <v>211</v>
      </c>
      <c r="C60" s="116" t="s">
        <v>168</v>
      </c>
      <c r="D60" s="117">
        <v>739</v>
      </c>
      <c r="E60" s="116" t="s">
        <v>621</v>
      </c>
      <c r="F60" s="116" t="s">
        <v>168</v>
      </c>
      <c r="G60" s="117">
        <v>888</v>
      </c>
      <c r="H60" s="117">
        <v>0</v>
      </c>
      <c r="I60" s="116" t="s">
        <v>625</v>
      </c>
      <c r="J60" s="119">
        <v>0</v>
      </c>
      <c r="K60" s="119">
        <v>14430000</v>
      </c>
    </row>
    <row r="61" spans="1:11">
      <c r="A61" s="116" t="s">
        <v>118</v>
      </c>
      <c r="B61" s="116" t="s">
        <v>211</v>
      </c>
      <c r="C61" s="116" t="s">
        <v>168</v>
      </c>
      <c r="D61" s="117">
        <v>739</v>
      </c>
      <c r="E61" s="116" t="s">
        <v>621</v>
      </c>
      <c r="F61" s="116" t="s">
        <v>168</v>
      </c>
      <c r="G61" s="117">
        <v>888</v>
      </c>
      <c r="H61" s="117">
        <v>0</v>
      </c>
      <c r="I61" s="116" t="s">
        <v>624</v>
      </c>
      <c r="J61" s="119">
        <v>0</v>
      </c>
      <c r="K61" s="119">
        <v>2800000</v>
      </c>
    </row>
    <row r="62" spans="1:11">
      <c r="A62" s="116" t="s">
        <v>118</v>
      </c>
      <c r="B62" s="116" t="s">
        <v>211</v>
      </c>
      <c r="C62" s="116" t="s">
        <v>168</v>
      </c>
      <c r="D62" s="117">
        <v>739</v>
      </c>
      <c r="E62" s="116" t="s">
        <v>621</v>
      </c>
      <c r="F62" s="116" t="s">
        <v>168</v>
      </c>
      <c r="G62" s="117">
        <v>888</v>
      </c>
      <c r="H62" s="117">
        <v>0</v>
      </c>
      <c r="I62" s="116" t="s">
        <v>623</v>
      </c>
      <c r="J62" s="119">
        <v>0</v>
      </c>
      <c r="K62" s="119">
        <v>1755000</v>
      </c>
    </row>
    <row r="63" spans="1:11">
      <c r="A63" s="116" t="s">
        <v>118</v>
      </c>
      <c r="B63" s="116" t="s">
        <v>211</v>
      </c>
      <c r="C63" s="116" t="s">
        <v>168</v>
      </c>
      <c r="D63" s="117">
        <v>739</v>
      </c>
      <c r="E63" s="116" t="s">
        <v>621</v>
      </c>
      <c r="F63" s="116" t="s">
        <v>168</v>
      </c>
      <c r="G63" s="117">
        <v>888</v>
      </c>
      <c r="H63" s="117">
        <v>0</v>
      </c>
      <c r="I63" s="116" t="s">
        <v>625</v>
      </c>
      <c r="J63" s="119">
        <v>0</v>
      </c>
      <c r="K63" s="119">
        <v>18330000</v>
      </c>
    </row>
    <row r="64" spans="1:11">
      <c r="A64" s="116" t="s">
        <v>118</v>
      </c>
      <c r="B64" s="116" t="s">
        <v>211</v>
      </c>
      <c r="C64" s="116" t="s">
        <v>168</v>
      </c>
      <c r="D64" s="117">
        <v>739</v>
      </c>
      <c r="E64" s="116" t="s">
        <v>621</v>
      </c>
      <c r="F64" s="116" t="s">
        <v>168</v>
      </c>
      <c r="G64" s="117">
        <v>888</v>
      </c>
      <c r="H64" s="117">
        <v>0</v>
      </c>
      <c r="I64" s="116" t="s">
        <v>624</v>
      </c>
      <c r="J64" s="119">
        <v>0</v>
      </c>
      <c r="K64" s="119">
        <v>10510000</v>
      </c>
    </row>
    <row r="65" spans="1:11">
      <c r="A65" s="116" t="s">
        <v>118</v>
      </c>
      <c r="B65" s="116" t="s">
        <v>211</v>
      </c>
      <c r="C65" s="116" t="s">
        <v>168</v>
      </c>
      <c r="D65" s="117">
        <v>739</v>
      </c>
      <c r="E65" s="116" t="s">
        <v>621</v>
      </c>
      <c r="F65" s="116" t="s">
        <v>168</v>
      </c>
      <c r="G65" s="117">
        <v>888</v>
      </c>
      <c r="H65" s="117">
        <v>0</v>
      </c>
      <c r="I65" s="116" t="s">
        <v>624</v>
      </c>
      <c r="J65" s="119">
        <v>0</v>
      </c>
      <c r="K65" s="119">
        <v>38644000</v>
      </c>
    </row>
    <row r="66" spans="1:11">
      <c r="A66" s="116" t="s">
        <v>118</v>
      </c>
      <c r="B66" s="116" t="s">
        <v>211</v>
      </c>
      <c r="C66" s="116" t="s">
        <v>168</v>
      </c>
      <c r="D66" s="117">
        <v>739</v>
      </c>
      <c r="E66" s="116" t="s">
        <v>621</v>
      </c>
      <c r="F66" s="116" t="s">
        <v>168</v>
      </c>
      <c r="G66" s="117">
        <v>888</v>
      </c>
      <c r="H66" s="117">
        <v>0</v>
      </c>
      <c r="I66" s="116" t="s">
        <v>625</v>
      </c>
      <c r="J66" s="119">
        <v>0</v>
      </c>
      <c r="K66" s="119">
        <v>117130000</v>
      </c>
    </row>
    <row r="67" spans="1:11">
      <c r="A67" s="116" t="s">
        <v>118</v>
      </c>
      <c r="B67" s="116" t="s">
        <v>211</v>
      </c>
      <c r="C67" s="116" t="s">
        <v>168</v>
      </c>
      <c r="D67" s="117">
        <v>739</v>
      </c>
      <c r="E67" s="116" t="s">
        <v>621</v>
      </c>
      <c r="F67" s="116" t="s">
        <v>168</v>
      </c>
      <c r="G67" s="117">
        <v>888</v>
      </c>
      <c r="H67" s="117">
        <v>0</v>
      </c>
      <c r="I67" s="116" t="s">
        <v>623</v>
      </c>
      <c r="J67" s="119">
        <v>0</v>
      </c>
      <c r="K67" s="119">
        <v>24180000</v>
      </c>
    </row>
    <row r="68" spans="1:11">
      <c r="A68" s="116" t="s">
        <v>118</v>
      </c>
      <c r="B68" s="116" t="s">
        <v>211</v>
      </c>
      <c r="C68" s="116" t="s">
        <v>168</v>
      </c>
      <c r="D68" s="117">
        <v>739</v>
      </c>
      <c r="E68" s="116" t="s">
        <v>621</v>
      </c>
      <c r="F68" s="116" t="s">
        <v>168</v>
      </c>
      <c r="G68" s="117">
        <v>888</v>
      </c>
      <c r="H68" s="117">
        <v>0</v>
      </c>
      <c r="I68" s="116" t="s">
        <v>625</v>
      </c>
      <c r="J68" s="119">
        <v>0</v>
      </c>
      <c r="K68" s="119">
        <v>3770000</v>
      </c>
    </row>
    <row r="69" spans="1:11">
      <c r="A69" s="116" t="s">
        <v>118</v>
      </c>
      <c r="B69" s="116" t="s">
        <v>211</v>
      </c>
      <c r="C69" s="116" t="s">
        <v>168</v>
      </c>
      <c r="D69" s="117">
        <v>739</v>
      </c>
      <c r="E69" s="116" t="s">
        <v>621</v>
      </c>
      <c r="F69" s="116" t="s">
        <v>168</v>
      </c>
      <c r="G69" s="117">
        <v>888</v>
      </c>
      <c r="H69" s="117">
        <v>0</v>
      </c>
      <c r="I69" s="116" t="s">
        <v>623</v>
      </c>
      <c r="J69" s="119">
        <v>0</v>
      </c>
      <c r="K69" s="119">
        <v>195000</v>
      </c>
    </row>
    <row r="70" spans="1:11">
      <c r="A70" s="116" t="s">
        <v>118</v>
      </c>
      <c r="B70" s="116" t="s">
        <v>211</v>
      </c>
      <c r="C70" s="116" t="s">
        <v>168</v>
      </c>
      <c r="D70" s="117">
        <v>739</v>
      </c>
      <c r="E70" s="116" t="s">
        <v>621</v>
      </c>
      <c r="F70" s="116" t="s">
        <v>168</v>
      </c>
      <c r="G70" s="117">
        <v>888</v>
      </c>
      <c r="H70" s="117">
        <v>0</v>
      </c>
      <c r="I70" s="116" t="s">
        <v>624</v>
      </c>
      <c r="J70" s="119">
        <v>0</v>
      </c>
      <c r="K70" s="119">
        <v>1210000</v>
      </c>
    </row>
    <row r="71" spans="1:11">
      <c r="A71" s="116" t="s">
        <v>118</v>
      </c>
      <c r="B71" s="116" t="s">
        <v>211</v>
      </c>
      <c r="C71" s="116" t="s">
        <v>168</v>
      </c>
      <c r="D71" s="117">
        <v>739</v>
      </c>
      <c r="E71" s="116" t="s">
        <v>621</v>
      </c>
      <c r="F71" s="116" t="s">
        <v>168</v>
      </c>
      <c r="G71" s="117">
        <v>888</v>
      </c>
      <c r="H71" s="117">
        <v>0</v>
      </c>
      <c r="I71" s="116" t="s">
        <v>625</v>
      </c>
      <c r="J71" s="119">
        <v>0</v>
      </c>
      <c r="K71" s="119">
        <v>585000</v>
      </c>
    </row>
    <row r="72" spans="1:11">
      <c r="A72" s="116" t="s">
        <v>118</v>
      </c>
      <c r="B72" s="116" t="s">
        <v>211</v>
      </c>
      <c r="C72" s="116" t="s">
        <v>168</v>
      </c>
      <c r="D72" s="117">
        <v>687</v>
      </c>
      <c r="E72" s="116" t="s">
        <v>621</v>
      </c>
      <c r="F72" s="116" t="s">
        <v>168</v>
      </c>
      <c r="G72" s="117">
        <v>1120</v>
      </c>
      <c r="H72" s="117">
        <v>0</v>
      </c>
      <c r="I72" s="116" t="s">
        <v>626</v>
      </c>
      <c r="J72" s="119">
        <v>13050000</v>
      </c>
      <c r="K72" s="119">
        <v>0</v>
      </c>
    </row>
    <row r="73" spans="1:11">
      <c r="A73" s="116" t="s">
        <v>118</v>
      </c>
      <c r="B73" s="116" t="s">
        <v>211</v>
      </c>
      <c r="C73" s="116" t="s">
        <v>168</v>
      </c>
      <c r="D73" s="117">
        <v>687</v>
      </c>
      <c r="E73" s="116" t="s">
        <v>621</v>
      </c>
      <c r="F73" s="116" t="s">
        <v>168</v>
      </c>
      <c r="G73" s="117">
        <v>1120</v>
      </c>
      <c r="H73" s="117">
        <v>0</v>
      </c>
      <c r="I73" s="116" t="s">
        <v>627</v>
      </c>
      <c r="J73" s="119">
        <v>17023000</v>
      </c>
      <c r="K73" s="119">
        <v>0</v>
      </c>
    </row>
    <row r="74" spans="1:11">
      <c r="A74" s="116" t="s">
        <v>118</v>
      </c>
      <c r="B74" s="116" t="s">
        <v>211</v>
      </c>
      <c r="C74" s="116" t="s">
        <v>168</v>
      </c>
      <c r="D74" s="117">
        <v>687</v>
      </c>
      <c r="E74" s="116" t="s">
        <v>621</v>
      </c>
      <c r="F74" s="116" t="s">
        <v>168</v>
      </c>
      <c r="G74" s="117">
        <v>1120</v>
      </c>
      <c r="H74" s="117">
        <v>0</v>
      </c>
      <c r="I74" s="116" t="s">
        <v>628</v>
      </c>
      <c r="J74" s="119">
        <v>17052000</v>
      </c>
      <c r="K74" s="119">
        <v>0</v>
      </c>
    </row>
    <row r="75" spans="1:11">
      <c r="A75" s="116" t="s">
        <v>118</v>
      </c>
      <c r="B75" s="116" t="s">
        <v>211</v>
      </c>
      <c r="C75" s="116" t="s">
        <v>168</v>
      </c>
      <c r="D75" s="117">
        <v>687</v>
      </c>
      <c r="E75" s="116" t="s">
        <v>621</v>
      </c>
      <c r="F75" s="116" t="s">
        <v>168</v>
      </c>
      <c r="G75" s="117">
        <v>1120</v>
      </c>
      <c r="H75" s="117">
        <v>0</v>
      </c>
      <c r="I75" s="116" t="s">
        <v>629</v>
      </c>
      <c r="J75" s="119">
        <v>197500</v>
      </c>
      <c r="K75" s="119">
        <v>0</v>
      </c>
    </row>
    <row r="76" spans="1:11">
      <c r="A76" s="116" t="s">
        <v>118</v>
      </c>
      <c r="B76" s="116" t="s">
        <v>211</v>
      </c>
      <c r="C76" s="116" t="s">
        <v>168</v>
      </c>
      <c r="D76" s="117">
        <v>687</v>
      </c>
      <c r="E76" s="116" t="s">
        <v>621</v>
      </c>
      <c r="F76" s="116" t="s">
        <v>168</v>
      </c>
      <c r="G76" s="117">
        <v>1120</v>
      </c>
      <c r="H76" s="117">
        <v>0</v>
      </c>
      <c r="I76" s="116" t="s">
        <v>630</v>
      </c>
      <c r="J76" s="119">
        <v>4005263</v>
      </c>
      <c r="K76" s="119">
        <v>0</v>
      </c>
    </row>
    <row r="77" spans="1:11">
      <c r="A77" s="116" t="s">
        <v>118</v>
      </c>
      <c r="B77" s="116" t="s">
        <v>211</v>
      </c>
      <c r="C77" s="116" t="s">
        <v>168</v>
      </c>
      <c r="D77" s="117">
        <v>687</v>
      </c>
      <c r="E77" s="116" t="s">
        <v>621</v>
      </c>
      <c r="F77" s="116" t="s">
        <v>168</v>
      </c>
      <c r="G77" s="117">
        <v>1120</v>
      </c>
      <c r="H77" s="117">
        <v>0</v>
      </c>
      <c r="I77" s="116" t="s">
        <v>631</v>
      </c>
      <c r="J77" s="119">
        <v>600000</v>
      </c>
      <c r="K77" s="119">
        <v>0</v>
      </c>
    </row>
    <row r="78" spans="1:11">
      <c r="A78" s="116" t="s">
        <v>118</v>
      </c>
      <c r="B78" s="116" t="s">
        <v>211</v>
      </c>
      <c r="C78" s="116" t="s">
        <v>168</v>
      </c>
      <c r="D78" s="117">
        <v>687</v>
      </c>
      <c r="E78" s="116" t="s">
        <v>621</v>
      </c>
      <c r="F78" s="116" t="s">
        <v>168</v>
      </c>
      <c r="G78" s="117">
        <v>1120</v>
      </c>
      <c r="H78" s="117">
        <v>0</v>
      </c>
      <c r="I78" s="116" t="s">
        <v>632</v>
      </c>
      <c r="J78" s="119">
        <v>449013</v>
      </c>
      <c r="K78" s="119">
        <v>0</v>
      </c>
    </row>
    <row r="79" spans="1:11">
      <c r="A79" s="116" t="s">
        <v>118</v>
      </c>
      <c r="B79" s="116" t="s">
        <v>211</v>
      </c>
      <c r="C79" s="116" t="s">
        <v>168</v>
      </c>
      <c r="D79" s="117">
        <v>687</v>
      </c>
      <c r="E79" s="116" t="s">
        <v>621</v>
      </c>
      <c r="F79" s="116" t="s">
        <v>168</v>
      </c>
      <c r="G79" s="117">
        <v>1120</v>
      </c>
      <c r="H79" s="117">
        <v>0</v>
      </c>
      <c r="I79" s="116" t="s">
        <v>633</v>
      </c>
      <c r="J79" s="119">
        <v>3703213</v>
      </c>
      <c r="K79" s="119">
        <v>0</v>
      </c>
    </row>
    <row r="80" spans="1:11">
      <c r="A80" s="116" t="s">
        <v>118</v>
      </c>
      <c r="B80" s="116" t="s">
        <v>211</v>
      </c>
      <c r="C80" s="116" t="s">
        <v>168</v>
      </c>
      <c r="D80" s="117">
        <v>687</v>
      </c>
      <c r="E80" s="116" t="s">
        <v>621</v>
      </c>
      <c r="F80" s="116" t="s">
        <v>168</v>
      </c>
      <c r="G80" s="117">
        <v>1120</v>
      </c>
      <c r="H80" s="117">
        <v>0</v>
      </c>
      <c r="I80" s="116" t="s">
        <v>634</v>
      </c>
      <c r="J80" s="119">
        <v>733272</v>
      </c>
      <c r="K80" s="119">
        <v>0</v>
      </c>
    </row>
    <row r="81" spans="1:11">
      <c r="A81" s="116" t="s">
        <v>118</v>
      </c>
      <c r="B81" s="116" t="s">
        <v>211</v>
      </c>
      <c r="C81" s="116" t="s">
        <v>168</v>
      </c>
      <c r="D81" s="117">
        <v>687</v>
      </c>
      <c r="E81" s="116" t="s">
        <v>621</v>
      </c>
      <c r="F81" s="116" t="s">
        <v>168</v>
      </c>
      <c r="G81" s="117">
        <v>1120</v>
      </c>
      <c r="H81" s="117">
        <v>0</v>
      </c>
      <c r="I81" s="116" t="s">
        <v>635</v>
      </c>
      <c r="J81" s="119">
        <v>2561611</v>
      </c>
      <c r="K81" s="119">
        <v>0</v>
      </c>
    </row>
    <row r="82" spans="1:11">
      <c r="A82" s="116" t="s">
        <v>118</v>
      </c>
      <c r="B82" s="116" t="s">
        <v>211</v>
      </c>
      <c r="C82" s="116" t="s">
        <v>168</v>
      </c>
      <c r="D82" s="117">
        <v>687</v>
      </c>
      <c r="E82" s="116" t="s">
        <v>621</v>
      </c>
      <c r="F82" s="116" t="s">
        <v>168</v>
      </c>
      <c r="G82" s="117">
        <v>1120</v>
      </c>
      <c r="H82" s="117">
        <v>0</v>
      </c>
      <c r="I82" s="116" t="s">
        <v>636</v>
      </c>
      <c r="J82" s="119">
        <v>1318322</v>
      </c>
      <c r="K82" s="119">
        <v>0</v>
      </c>
    </row>
    <row r="83" spans="1:11">
      <c r="A83" s="116" t="s">
        <v>118</v>
      </c>
      <c r="B83" s="116" t="s">
        <v>211</v>
      </c>
      <c r="C83" s="116" t="s">
        <v>168</v>
      </c>
      <c r="D83" s="117">
        <v>687</v>
      </c>
      <c r="E83" s="116" t="s">
        <v>621</v>
      </c>
      <c r="F83" s="116" t="s">
        <v>168</v>
      </c>
      <c r="G83" s="117">
        <v>1120</v>
      </c>
      <c r="H83" s="117">
        <v>0</v>
      </c>
      <c r="I83" s="116" t="s">
        <v>637</v>
      </c>
      <c r="J83" s="119">
        <v>4659888</v>
      </c>
      <c r="K83" s="119">
        <v>0</v>
      </c>
    </row>
    <row r="84" spans="1:11">
      <c r="A84" s="116" t="s">
        <v>118</v>
      </c>
      <c r="B84" s="116" t="s">
        <v>211</v>
      </c>
      <c r="C84" s="116" t="s">
        <v>168</v>
      </c>
      <c r="D84" s="117">
        <v>687</v>
      </c>
      <c r="E84" s="116" t="s">
        <v>621</v>
      </c>
      <c r="F84" s="116" t="s">
        <v>168</v>
      </c>
      <c r="G84" s="117">
        <v>1120</v>
      </c>
      <c r="H84" s="117">
        <v>0</v>
      </c>
      <c r="I84" s="116" t="s">
        <v>638</v>
      </c>
      <c r="J84" s="119">
        <v>247500</v>
      </c>
      <c r="K84" s="119">
        <v>0</v>
      </c>
    </row>
    <row r="85" spans="1:11">
      <c r="A85" s="116" t="s">
        <v>118</v>
      </c>
      <c r="B85" s="116" t="s">
        <v>211</v>
      </c>
      <c r="C85" s="116" t="s">
        <v>168</v>
      </c>
      <c r="D85" s="117">
        <v>687</v>
      </c>
      <c r="E85" s="116" t="s">
        <v>621</v>
      </c>
      <c r="F85" s="116" t="s">
        <v>168</v>
      </c>
      <c r="G85" s="117">
        <v>1120</v>
      </c>
      <c r="H85" s="117">
        <v>0</v>
      </c>
      <c r="I85" s="116" t="s">
        <v>639</v>
      </c>
      <c r="J85" s="119">
        <v>175833</v>
      </c>
      <c r="K85" s="119">
        <v>0</v>
      </c>
    </row>
    <row r="86" spans="1:11">
      <c r="A86" s="116" t="s">
        <v>118</v>
      </c>
      <c r="B86" s="116" t="s">
        <v>211</v>
      </c>
      <c r="C86" s="116" t="s">
        <v>168</v>
      </c>
      <c r="D86" s="117">
        <v>687</v>
      </c>
      <c r="E86" s="116" t="s">
        <v>621</v>
      </c>
      <c r="F86" s="116" t="s">
        <v>168</v>
      </c>
      <c r="G86" s="117">
        <v>1120</v>
      </c>
      <c r="H86" s="117">
        <v>0</v>
      </c>
      <c r="I86" s="116" t="s">
        <v>640</v>
      </c>
      <c r="J86" s="119">
        <v>3277251</v>
      </c>
      <c r="K86" s="119">
        <v>0</v>
      </c>
    </row>
    <row r="87" spans="1:11">
      <c r="A87" s="116" t="s">
        <v>118</v>
      </c>
      <c r="B87" s="116" t="s">
        <v>211</v>
      </c>
      <c r="C87" s="116" t="s">
        <v>168</v>
      </c>
      <c r="D87" s="117">
        <v>687</v>
      </c>
      <c r="E87" s="116" t="s">
        <v>621</v>
      </c>
      <c r="F87" s="116" t="s">
        <v>168</v>
      </c>
      <c r="G87" s="117">
        <v>1120</v>
      </c>
      <c r="H87" s="117">
        <v>0</v>
      </c>
      <c r="I87" s="116" t="s">
        <v>641</v>
      </c>
      <c r="J87" s="119">
        <v>973432</v>
      </c>
      <c r="K87" s="119">
        <v>0</v>
      </c>
    </row>
    <row r="88" spans="1:11">
      <c r="A88" s="116" t="s">
        <v>118</v>
      </c>
      <c r="B88" s="116" t="s">
        <v>211</v>
      </c>
      <c r="C88" s="116" t="s">
        <v>168</v>
      </c>
      <c r="D88" s="117">
        <v>687</v>
      </c>
      <c r="E88" s="116" t="s">
        <v>621</v>
      </c>
      <c r="F88" s="116" t="s">
        <v>168</v>
      </c>
      <c r="G88" s="117">
        <v>1120</v>
      </c>
      <c r="H88" s="117">
        <v>0</v>
      </c>
      <c r="I88" s="116" t="s">
        <v>642</v>
      </c>
      <c r="J88" s="119">
        <v>4234157</v>
      </c>
      <c r="K88" s="119">
        <v>0</v>
      </c>
    </row>
    <row r="89" spans="1:11">
      <c r="A89" s="116" t="s">
        <v>118</v>
      </c>
      <c r="B89" s="116" t="s">
        <v>211</v>
      </c>
      <c r="C89" s="116" t="s">
        <v>168</v>
      </c>
      <c r="D89" s="117">
        <v>687</v>
      </c>
      <c r="E89" s="116" t="s">
        <v>621</v>
      </c>
      <c r="F89" s="116" t="s">
        <v>168</v>
      </c>
      <c r="G89" s="117">
        <v>1120</v>
      </c>
      <c r="H89" s="117">
        <v>0</v>
      </c>
      <c r="I89" s="116" t="s">
        <v>643</v>
      </c>
      <c r="J89" s="119">
        <v>569425</v>
      </c>
      <c r="K89" s="119">
        <v>0</v>
      </c>
    </row>
    <row r="90" spans="1:11">
      <c r="A90" s="116" t="s">
        <v>118</v>
      </c>
      <c r="B90" s="116" t="s">
        <v>211</v>
      </c>
      <c r="C90" s="116" t="s">
        <v>168</v>
      </c>
      <c r="D90" s="117">
        <v>687</v>
      </c>
      <c r="E90" s="116" t="s">
        <v>621</v>
      </c>
      <c r="F90" s="116" t="s">
        <v>168</v>
      </c>
      <c r="G90" s="117">
        <v>1120</v>
      </c>
      <c r="H90" s="117">
        <v>0</v>
      </c>
      <c r="I90" s="116" t="s">
        <v>644</v>
      </c>
      <c r="J90" s="119">
        <v>3142127</v>
      </c>
      <c r="K90" s="119">
        <v>0</v>
      </c>
    </row>
    <row r="91" spans="1:11">
      <c r="A91" s="116" t="s">
        <v>118</v>
      </c>
      <c r="B91" s="116" t="s">
        <v>211</v>
      </c>
      <c r="C91" s="116" t="s">
        <v>168</v>
      </c>
      <c r="D91" s="117">
        <v>687</v>
      </c>
      <c r="E91" s="116" t="s">
        <v>621</v>
      </c>
      <c r="F91" s="116" t="s">
        <v>168</v>
      </c>
      <c r="G91" s="117">
        <v>1120</v>
      </c>
      <c r="H91" s="117">
        <v>0</v>
      </c>
      <c r="I91" s="116" t="s">
        <v>645</v>
      </c>
      <c r="J91" s="119">
        <v>1348083</v>
      </c>
      <c r="K91" s="119">
        <v>0</v>
      </c>
    </row>
    <row r="92" spans="1:11">
      <c r="A92" s="116" t="s">
        <v>118</v>
      </c>
      <c r="B92" s="116" t="s">
        <v>211</v>
      </c>
      <c r="C92" s="116" t="s">
        <v>168</v>
      </c>
      <c r="D92" s="117">
        <v>687</v>
      </c>
      <c r="E92" s="116" t="s">
        <v>621</v>
      </c>
      <c r="F92" s="116" t="s">
        <v>168</v>
      </c>
      <c r="G92" s="117">
        <v>1120</v>
      </c>
      <c r="H92" s="117">
        <v>0</v>
      </c>
      <c r="I92" s="116" t="s">
        <v>646</v>
      </c>
      <c r="J92" s="119">
        <v>6215720</v>
      </c>
      <c r="K92" s="119">
        <v>0</v>
      </c>
    </row>
    <row r="93" spans="1:11">
      <c r="A93" s="116" t="s">
        <v>118</v>
      </c>
      <c r="B93" s="116" t="s">
        <v>211</v>
      </c>
      <c r="C93" s="116" t="s">
        <v>168</v>
      </c>
      <c r="D93" s="117">
        <v>687</v>
      </c>
      <c r="E93" s="116" t="s">
        <v>621</v>
      </c>
      <c r="F93" s="116" t="s">
        <v>168</v>
      </c>
      <c r="G93" s="117">
        <v>1120</v>
      </c>
      <c r="H93" s="117">
        <v>0</v>
      </c>
      <c r="I93" s="116" t="s">
        <v>647</v>
      </c>
      <c r="J93" s="119">
        <v>439955</v>
      </c>
      <c r="K93" s="119">
        <v>0</v>
      </c>
    </row>
    <row r="94" spans="1:11">
      <c r="A94" s="116" t="s">
        <v>118</v>
      </c>
      <c r="B94" s="116" t="s">
        <v>211</v>
      </c>
      <c r="C94" s="116" t="s">
        <v>168</v>
      </c>
      <c r="D94" s="117">
        <v>687</v>
      </c>
      <c r="E94" s="116" t="s">
        <v>621</v>
      </c>
      <c r="F94" s="116" t="s">
        <v>168</v>
      </c>
      <c r="G94" s="117">
        <v>1120</v>
      </c>
      <c r="H94" s="117">
        <v>0</v>
      </c>
      <c r="I94" s="116" t="s">
        <v>648</v>
      </c>
      <c r="J94" s="119">
        <v>376200</v>
      </c>
      <c r="K94" s="119">
        <v>0</v>
      </c>
    </row>
    <row r="95" spans="1:11">
      <c r="A95" s="116" t="s">
        <v>118</v>
      </c>
      <c r="B95" s="116" t="s">
        <v>211</v>
      </c>
      <c r="C95" s="116" t="s">
        <v>168</v>
      </c>
      <c r="D95" s="117">
        <v>687</v>
      </c>
      <c r="E95" s="116" t="s">
        <v>621</v>
      </c>
      <c r="F95" s="116" t="s">
        <v>168</v>
      </c>
      <c r="G95" s="117">
        <v>1120</v>
      </c>
      <c r="H95" s="117">
        <v>0</v>
      </c>
      <c r="I95" s="116" t="s">
        <v>649</v>
      </c>
      <c r="J95" s="119">
        <v>1313452</v>
      </c>
      <c r="K95" s="119">
        <v>0</v>
      </c>
    </row>
    <row r="96" spans="1:11">
      <c r="A96" s="116" t="s">
        <v>118</v>
      </c>
      <c r="B96" s="116" t="s">
        <v>211</v>
      </c>
      <c r="C96" s="116" t="s">
        <v>168</v>
      </c>
      <c r="D96" s="117">
        <v>687</v>
      </c>
      <c r="E96" s="116" t="s">
        <v>621</v>
      </c>
      <c r="F96" s="116" t="s">
        <v>168</v>
      </c>
      <c r="G96" s="117">
        <v>1120</v>
      </c>
      <c r="H96" s="117">
        <v>0</v>
      </c>
      <c r="I96" s="116" t="s">
        <v>650</v>
      </c>
      <c r="J96" s="119">
        <v>3828427</v>
      </c>
      <c r="K96" s="119">
        <v>0</v>
      </c>
    </row>
    <row r="97" spans="1:11">
      <c r="A97" s="116" t="s">
        <v>118</v>
      </c>
      <c r="B97" s="116" t="s">
        <v>211</v>
      </c>
      <c r="C97" s="116" t="s">
        <v>168</v>
      </c>
      <c r="D97" s="117">
        <v>687</v>
      </c>
      <c r="E97" s="116" t="s">
        <v>621</v>
      </c>
      <c r="F97" s="116" t="s">
        <v>168</v>
      </c>
      <c r="G97" s="117">
        <v>1120</v>
      </c>
      <c r="H97" s="117">
        <v>0</v>
      </c>
      <c r="I97" s="116" t="s">
        <v>651</v>
      </c>
      <c r="J97" s="119">
        <v>4461175</v>
      </c>
      <c r="K97" s="119">
        <v>0</v>
      </c>
    </row>
    <row r="98" spans="1:11">
      <c r="A98" s="116" t="s">
        <v>118</v>
      </c>
      <c r="B98" s="116" t="s">
        <v>211</v>
      </c>
      <c r="C98" s="116" t="s">
        <v>168</v>
      </c>
      <c r="D98" s="117">
        <v>687</v>
      </c>
      <c r="E98" s="116" t="s">
        <v>621</v>
      </c>
      <c r="F98" s="116" t="s">
        <v>168</v>
      </c>
      <c r="G98" s="117">
        <v>1120</v>
      </c>
      <c r="H98" s="117">
        <v>0</v>
      </c>
      <c r="I98" s="116" t="s">
        <v>652</v>
      </c>
      <c r="J98" s="119">
        <v>1177015</v>
      </c>
      <c r="K98" s="119">
        <v>0</v>
      </c>
    </row>
    <row r="99" spans="1:11">
      <c r="A99" s="116" t="s">
        <v>118</v>
      </c>
      <c r="B99" s="116" t="s">
        <v>211</v>
      </c>
      <c r="C99" s="116" t="s">
        <v>168</v>
      </c>
      <c r="D99" s="117">
        <v>687</v>
      </c>
      <c r="E99" s="116" t="s">
        <v>621</v>
      </c>
      <c r="F99" s="116" t="s">
        <v>168</v>
      </c>
      <c r="G99" s="117">
        <v>1120</v>
      </c>
      <c r="H99" s="117">
        <v>0</v>
      </c>
      <c r="I99" s="116" t="s">
        <v>653</v>
      </c>
      <c r="J99" s="119">
        <v>3662075</v>
      </c>
      <c r="K99" s="119">
        <v>0</v>
      </c>
    </row>
    <row r="100" spans="1:11">
      <c r="A100" s="116" t="s">
        <v>118</v>
      </c>
      <c r="B100" s="116" t="s">
        <v>211</v>
      </c>
      <c r="C100" s="116" t="s">
        <v>168</v>
      </c>
      <c r="D100" s="117">
        <v>687</v>
      </c>
      <c r="E100" s="116" t="s">
        <v>621</v>
      </c>
      <c r="F100" s="116" t="s">
        <v>168</v>
      </c>
      <c r="G100" s="117">
        <v>1120</v>
      </c>
      <c r="H100" s="117">
        <v>0</v>
      </c>
      <c r="I100" s="116" t="s">
        <v>654</v>
      </c>
      <c r="J100" s="119">
        <v>842454</v>
      </c>
      <c r="K100" s="119">
        <v>0</v>
      </c>
    </row>
    <row r="101" spans="1:11">
      <c r="A101" s="116" t="s">
        <v>118</v>
      </c>
      <c r="B101" s="116" t="s">
        <v>211</v>
      </c>
      <c r="C101" s="116" t="s">
        <v>168</v>
      </c>
      <c r="D101" s="117">
        <v>687</v>
      </c>
      <c r="E101" s="116" t="s">
        <v>621</v>
      </c>
      <c r="F101" s="116" t="s">
        <v>168</v>
      </c>
      <c r="G101" s="117">
        <v>1120</v>
      </c>
      <c r="H101" s="117">
        <v>0</v>
      </c>
      <c r="I101" s="116" t="s">
        <v>655</v>
      </c>
      <c r="J101" s="119">
        <v>1988078</v>
      </c>
      <c r="K101" s="119">
        <v>0</v>
      </c>
    </row>
    <row r="102" spans="1:11">
      <c r="A102" s="116" t="s">
        <v>118</v>
      </c>
      <c r="B102" s="116" t="s">
        <v>211</v>
      </c>
      <c r="C102" s="116" t="s">
        <v>168</v>
      </c>
      <c r="D102" s="117">
        <v>687</v>
      </c>
      <c r="E102" s="116" t="s">
        <v>621</v>
      </c>
      <c r="F102" s="116" t="s">
        <v>168</v>
      </c>
      <c r="G102" s="117">
        <v>1120</v>
      </c>
      <c r="H102" s="117">
        <v>0</v>
      </c>
      <c r="I102" s="116" t="s">
        <v>656</v>
      </c>
      <c r="J102" s="119">
        <v>1729521</v>
      </c>
      <c r="K102" s="119">
        <v>0</v>
      </c>
    </row>
    <row r="103" spans="1:11">
      <c r="A103" s="116" t="s">
        <v>118</v>
      </c>
      <c r="B103" s="116" t="s">
        <v>211</v>
      </c>
      <c r="C103" s="116" t="s">
        <v>168</v>
      </c>
      <c r="D103" s="117">
        <v>687</v>
      </c>
      <c r="E103" s="116" t="s">
        <v>621</v>
      </c>
      <c r="F103" s="116" t="s">
        <v>168</v>
      </c>
      <c r="G103" s="117">
        <v>1120</v>
      </c>
      <c r="H103" s="117">
        <v>0</v>
      </c>
      <c r="I103" s="116" t="s">
        <v>657</v>
      </c>
      <c r="J103" s="119">
        <v>6848083</v>
      </c>
      <c r="K103" s="119">
        <v>0</v>
      </c>
    </row>
    <row r="104" spans="1:11">
      <c r="A104" s="116" t="s">
        <v>118</v>
      </c>
      <c r="B104" s="116" t="s">
        <v>211</v>
      </c>
      <c r="C104" s="116" t="s">
        <v>168</v>
      </c>
      <c r="D104" s="117">
        <v>687</v>
      </c>
      <c r="E104" s="116" t="s">
        <v>621</v>
      </c>
      <c r="F104" s="116" t="s">
        <v>168</v>
      </c>
      <c r="G104" s="117">
        <v>1120</v>
      </c>
      <c r="H104" s="117">
        <v>0</v>
      </c>
      <c r="I104" s="116" t="s">
        <v>658</v>
      </c>
      <c r="J104" s="119">
        <v>287980</v>
      </c>
      <c r="K104" s="119">
        <v>0</v>
      </c>
    </row>
    <row r="105" spans="1:11">
      <c r="A105" s="116" t="s">
        <v>118</v>
      </c>
      <c r="B105" s="116" t="s">
        <v>211</v>
      </c>
      <c r="C105" s="116" t="s">
        <v>168</v>
      </c>
      <c r="D105" s="117">
        <v>687</v>
      </c>
      <c r="E105" s="116" t="s">
        <v>621</v>
      </c>
      <c r="F105" s="116" t="s">
        <v>168</v>
      </c>
      <c r="G105" s="117">
        <v>1120</v>
      </c>
      <c r="H105" s="117">
        <v>0</v>
      </c>
      <c r="I105" s="116" t="s">
        <v>659</v>
      </c>
      <c r="J105" s="119">
        <v>4250568</v>
      </c>
      <c r="K105" s="119">
        <v>0</v>
      </c>
    </row>
    <row r="106" spans="1:11">
      <c r="A106" s="116" t="s">
        <v>118</v>
      </c>
      <c r="B106" s="116" t="s">
        <v>211</v>
      </c>
      <c r="C106" s="116" t="s">
        <v>168</v>
      </c>
      <c r="D106" s="117">
        <v>687</v>
      </c>
      <c r="E106" s="116" t="s">
        <v>621</v>
      </c>
      <c r="F106" s="116" t="s">
        <v>168</v>
      </c>
      <c r="G106" s="117">
        <v>1120</v>
      </c>
      <c r="H106" s="117">
        <v>0</v>
      </c>
      <c r="I106" s="116" t="s">
        <v>660</v>
      </c>
      <c r="J106" s="119">
        <v>17676436</v>
      </c>
      <c r="K106" s="119">
        <v>0</v>
      </c>
    </row>
    <row r="107" spans="1:11">
      <c r="A107" s="116" t="s">
        <v>118</v>
      </c>
      <c r="B107" s="116" t="s">
        <v>211</v>
      </c>
      <c r="C107" s="116" t="s">
        <v>168</v>
      </c>
      <c r="D107" s="117">
        <v>687</v>
      </c>
      <c r="E107" s="116" t="s">
        <v>621</v>
      </c>
      <c r="F107" s="116" t="s">
        <v>168</v>
      </c>
      <c r="G107" s="117">
        <v>1120</v>
      </c>
      <c r="H107" s="117">
        <v>0</v>
      </c>
      <c r="I107" s="116" t="s">
        <v>661</v>
      </c>
      <c r="J107" s="119">
        <v>30894249</v>
      </c>
      <c r="K107" s="119">
        <v>0</v>
      </c>
    </row>
    <row r="108" spans="1:11">
      <c r="A108" s="116" t="s">
        <v>118</v>
      </c>
      <c r="B108" s="116" t="s">
        <v>211</v>
      </c>
      <c r="C108" s="116" t="s">
        <v>168</v>
      </c>
      <c r="D108" s="117">
        <v>687</v>
      </c>
      <c r="E108" s="116" t="s">
        <v>621</v>
      </c>
      <c r="F108" s="116" t="s">
        <v>168</v>
      </c>
      <c r="G108" s="117">
        <v>1120</v>
      </c>
      <c r="H108" s="117">
        <v>0</v>
      </c>
      <c r="I108" s="116" t="s">
        <v>662</v>
      </c>
      <c r="J108" s="119">
        <v>19401631</v>
      </c>
      <c r="K108" s="119">
        <v>0</v>
      </c>
    </row>
    <row r="109" spans="1:11">
      <c r="A109" s="116" t="s">
        <v>118</v>
      </c>
      <c r="B109" s="116" t="s">
        <v>211</v>
      </c>
      <c r="C109" s="116" t="s">
        <v>168</v>
      </c>
      <c r="D109" s="117">
        <v>687</v>
      </c>
      <c r="E109" s="116" t="s">
        <v>621</v>
      </c>
      <c r="F109" s="116" t="s">
        <v>168</v>
      </c>
      <c r="G109" s="117">
        <v>1120</v>
      </c>
      <c r="H109" s="117">
        <v>0</v>
      </c>
      <c r="I109" s="116" t="s">
        <v>663</v>
      </c>
      <c r="J109" s="119">
        <v>48399886</v>
      </c>
      <c r="K109" s="119">
        <v>0</v>
      </c>
    </row>
    <row r="110" spans="1:11">
      <c r="A110" s="116" t="s">
        <v>118</v>
      </c>
      <c r="B110" s="116" t="s">
        <v>211</v>
      </c>
      <c r="C110" s="116" t="s">
        <v>168</v>
      </c>
      <c r="D110" s="117">
        <v>687</v>
      </c>
      <c r="E110" s="116" t="s">
        <v>621</v>
      </c>
      <c r="F110" s="116" t="s">
        <v>168</v>
      </c>
      <c r="G110" s="117">
        <v>1120</v>
      </c>
      <c r="H110" s="117">
        <v>0</v>
      </c>
      <c r="I110" s="116" t="s">
        <v>664</v>
      </c>
      <c r="J110" s="119">
        <v>2929426</v>
      </c>
      <c r="K110" s="119">
        <v>0</v>
      </c>
    </row>
    <row r="111" spans="1:11">
      <c r="A111" s="116" t="s">
        <v>118</v>
      </c>
      <c r="B111" s="116" t="s">
        <v>211</v>
      </c>
      <c r="C111" s="116" t="s">
        <v>168</v>
      </c>
      <c r="D111" s="117">
        <v>687</v>
      </c>
      <c r="E111" s="116" t="s">
        <v>621</v>
      </c>
      <c r="F111" s="116" t="s">
        <v>168</v>
      </c>
      <c r="G111" s="117">
        <v>1120</v>
      </c>
      <c r="H111" s="117">
        <v>0</v>
      </c>
      <c r="I111" s="116" t="s">
        <v>665</v>
      </c>
      <c r="J111" s="119">
        <v>5460079</v>
      </c>
      <c r="K111" s="119">
        <v>0</v>
      </c>
    </row>
    <row r="112" spans="1:11">
      <c r="A112" s="116" t="s">
        <v>118</v>
      </c>
      <c r="B112" s="116" t="s">
        <v>211</v>
      </c>
      <c r="C112" s="116" t="s">
        <v>168</v>
      </c>
      <c r="D112" s="117">
        <v>687</v>
      </c>
      <c r="E112" s="116" t="s">
        <v>621</v>
      </c>
      <c r="F112" s="116" t="s">
        <v>168</v>
      </c>
      <c r="G112" s="117">
        <v>1120</v>
      </c>
      <c r="H112" s="117">
        <v>0</v>
      </c>
      <c r="I112" s="116" t="s">
        <v>666</v>
      </c>
      <c r="J112" s="119">
        <v>30500000</v>
      </c>
      <c r="K112" s="119">
        <v>0</v>
      </c>
    </row>
    <row r="113" spans="1:11">
      <c r="A113" s="116" t="s">
        <v>118</v>
      </c>
      <c r="B113" s="116" t="s">
        <v>211</v>
      </c>
      <c r="C113" s="116" t="s">
        <v>168</v>
      </c>
      <c r="D113" s="117">
        <v>687</v>
      </c>
      <c r="E113" s="116" t="s">
        <v>621</v>
      </c>
      <c r="F113" s="116" t="s">
        <v>168</v>
      </c>
      <c r="G113" s="117">
        <v>1120</v>
      </c>
      <c r="H113" s="117">
        <v>0</v>
      </c>
      <c r="I113" s="116" t="s">
        <v>667</v>
      </c>
      <c r="J113" s="119">
        <v>18261799</v>
      </c>
      <c r="K113" s="119">
        <v>0</v>
      </c>
    </row>
    <row r="114" spans="1:11">
      <c r="A114" s="116" t="s">
        <v>118</v>
      </c>
      <c r="B114" s="116" t="s">
        <v>211</v>
      </c>
      <c r="C114" s="116" t="s">
        <v>168</v>
      </c>
      <c r="D114" s="117">
        <v>687</v>
      </c>
      <c r="E114" s="116" t="s">
        <v>621</v>
      </c>
      <c r="F114" s="116" t="s">
        <v>168</v>
      </c>
      <c r="G114" s="117">
        <v>1120</v>
      </c>
      <c r="H114" s="117">
        <v>0</v>
      </c>
      <c r="I114" s="116" t="s">
        <v>668</v>
      </c>
      <c r="J114" s="119">
        <v>4300487</v>
      </c>
      <c r="K114" s="119">
        <v>0</v>
      </c>
    </row>
    <row r="115" spans="1:11">
      <c r="A115" s="116" t="s">
        <v>118</v>
      </c>
      <c r="B115" s="116" t="s">
        <v>211</v>
      </c>
      <c r="C115" s="116" t="s">
        <v>168</v>
      </c>
      <c r="D115" s="117">
        <v>687</v>
      </c>
      <c r="E115" s="116" t="s">
        <v>621</v>
      </c>
      <c r="F115" s="116" t="s">
        <v>168</v>
      </c>
      <c r="G115" s="117">
        <v>1120</v>
      </c>
      <c r="H115" s="117">
        <v>0</v>
      </c>
      <c r="I115" s="116" t="s">
        <v>669</v>
      </c>
      <c r="J115" s="119">
        <v>3000000</v>
      </c>
      <c r="K115" s="119">
        <v>0</v>
      </c>
    </row>
    <row r="116" spans="1:11">
      <c r="A116" s="116" t="s">
        <v>118</v>
      </c>
      <c r="B116" s="116" t="s">
        <v>211</v>
      </c>
      <c r="C116" s="116" t="s">
        <v>168</v>
      </c>
      <c r="D116" s="117">
        <v>687</v>
      </c>
      <c r="E116" s="116" t="s">
        <v>621</v>
      </c>
      <c r="F116" s="116" t="s">
        <v>168</v>
      </c>
      <c r="G116" s="117">
        <v>1120</v>
      </c>
      <c r="H116" s="117">
        <v>0</v>
      </c>
      <c r="I116" s="116" t="s">
        <v>670</v>
      </c>
      <c r="J116" s="119">
        <v>27974795</v>
      </c>
      <c r="K116" s="119">
        <v>0</v>
      </c>
    </row>
    <row r="117" spans="1:11">
      <c r="A117" s="116" t="s">
        <v>118</v>
      </c>
      <c r="B117" s="116" t="s">
        <v>211</v>
      </c>
      <c r="C117" s="116" t="s">
        <v>168</v>
      </c>
      <c r="D117" s="117">
        <v>687</v>
      </c>
      <c r="E117" s="116" t="s">
        <v>621</v>
      </c>
      <c r="F117" s="116" t="s">
        <v>168</v>
      </c>
      <c r="G117" s="117">
        <v>1120</v>
      </c>
      <c r="H117" s="117">
        <v>0</v>
      </c>
      <c r="I117" s="116" t="s">
        <v>671</v>
      </c>
      <c r="J117" s="119">
        <v>18126709</v>
      </c>
      <c r="K117" s="119">
        <v>0</v>
      </c>
    </row>
    <row r="118" spans="1:11">
      <c r="A118" s="116" t="s">
        <v>118</v>
      </c>
      <c r="B118" s="116" t="s">
        <v>211</v>
      </c>
      <c r="C118" s="116" t="s">
        <v>168</v>
      </c>
      <c r="D118" s="117">
        <v>687</v>
      </c>
      <c r="E118" s="116" t="s">
        <v>621</v>
      </c>
      <c r="F118" s="116" t="s">
        <v>168</v>
      </c>
      <c r="G118" s="117">
        <v>1120</v>
      </c>
      <c r="H118" s="117">
        <v>0</v>
      </c>
      <c r="I118" s="116" t="s">
        <v>672</v>
      </c>
      <c r="J118" s="119">
        <v>17332143</v>
      </c>
      <c r="K118" s="119">
        <v>0</v>
      </c>
    </row>
    <row r="119" spans="1:11">
      <c r="A119" s="116" t="s">
        <v>118</v>
      </c>
      <c r="B119" s="116" t="s">
        <v>211</v>
      </c>
      <c r="C119" s="116" t="s">
        <v>168</v>
      </c>
      <c r="D119" s="117">
        <v>687</v>
      </c>
      <c r="E119" s="116" t="s">
        <v>621</v>
      </c>
      <c r="F119" s="116" t="s">
        <v>168</v>
      </c>
      <c r="G119" s="117">
        <v>1120</v>
      </c>
      <c r="H119" s="117">
        <v>0</v>
      </c>
      <c r="I119" s="116" t="s">
        <v>673</v>
      </c>
      <c r="J119" s="119">
        <v>5523135</v>
      </c>
      <c r="K119" s="119">
        <v>0</v>
      </c>
    </row>
    <row r="120" spans="1:11">
      <c r="A120" s="116" t="s">
        <v>118</v>
      </c>
      <c r="B120" s="116" t="s">
        <v>211</v>
      </c>
      <c r="C120" s="116" t="s">
        <v>168</v>
      </c>
      <c r="D120" s="117">
        <v>687</v>
      </c>
      <c r="E120" s="116" t="s">
        <v>621</v>
      </c>
      <c r="F120" s="116" t="s">
        <v>168</v>
      </c>
      <c r="G120" s="117">
        <v>1120</v>
      </c>
      <c r="H120" s="117">
        <v>0</v>
      </c>
      <c r="I120" s="116" t="s">
        <v>673</v>
      </c>
      <c r="J120" s="119">
        <v>38661948</v>
      </c>
      <c r="K120" s="119">
        <v>0</v>
      </c>
    </row>
    <row r="121" spans="1:11">
      <c r="A121" s="116" t="s">
        <v>118</v>
      </c>
      <c r="B121" s="116" t="s">
        <v>211</v>
      </c>
      <c r="C121" s="116" t="s">
        <v>168</v>
      </c>
      <c r="D121" s="117">
        <v>687</v>
      </c>
      <c r="E121" s="116" t="s">
        <v>621</v>
      </c>
      <c r="F121" s="116" t="s">
        <v>168</v>
      </c>
      <c r="G121" s="117">
        <v>1120</v>
      </c>
      <c r="H121" s="117">
        <v>0</v>
      </c>
      <c r="I121" s="116" t="s">
        <v>674</v>
      </c>
      <c r="J121" s="119">
        <v>8175635</v>
      </c>
      <c r="K121" s="119">
        <v>0</v>
      </c>
    </row>
    <row r="122" spans="1:11">
      <c r="A122" s="116" t="s">
        <v>118</v>
      </c>
      <c r="B122" s="116" t="s">
        <v>211</v>
      </c>
      <c r="C122" s="116" t="s">
        <v>168</v>
      </c>
      <c r="D122" s="117">
        <v>687</v>
      </c>
      <c r="E122" s="116" t="s">
        <v>621</v>
      </c>
      <c r="F122" s="116" t="s">
        <v>168</v>
      </c>
      <c r="G122" s="117">
        <v>1120</v>
      </c>
      <c r="H122" s="117">
        <v>0</v>
      </c>
      <c r="I122" s="116" t="s">
        <v>675</v>
      </c>
      <c r="J122" s="119">
        <v>10350000</v>
      </c>
      <c r="K122" s="119">
        <v>0</v>
      </c>
    </row>
    <row r="123" spans="1:11">
      <c r="A123" s="116" t="s">
        <v>118</v>
      </c>
      <c r="B123" s="116" t="s">
        <v>211</v>
      </c>
      <c r="C123" s="116" t="s">
        <v>168</v>
      </c>
      <c r="D123" s="117">
        <v>687</v>
      </c>
      <c r="E123" s="116" t="s">
        <v>621</v>
      </c>
      <c r="F123" s="116" t="s">
        <v>168</v>
      </c>
      <c r="G123" s="117">
        <v>1120</v>
      </c>
      <c r="H123" s="117">
        <v>0</v>
      </c>
      <c r="I123" s="116" t="s">
        <v>676</v>
      </c>
      <c r="J123" s="119">
        <v>7339187</v>
      </c>
      <c r="K123" s="119">
        <v>0</v>
      </c>
    </row>
    <row r="124" spans="1:11">
      <c r="A124" s="116" t="s">
        <v>118</v>
      </c>
      <c r="B124" s="116" t="s">
        <v>211</v>
      </c>
      <c r="C124" s="116" t="s">
        <v>168</v>
      </c>
      <c r="D124" s="117">
        <v>687</v>
      </c>
      <c r="E124" s="116" t="s">
        <v>621</v>
      </c>
      <c r="F124" s="116" t="s">
        <v>168</v>
      </c>
      <c r="G124" s="117">
        <v>1120</v>
      </c>
      <c r="H124" s="117">
        <v>0</v>
      </c>
      <c r="I124" s="116" t="s">
        <v>677</v>
      </c>
      <c r="J124" s="119">
        <v>10968260</v>
      </c>
      <c r="K124" s="119">
        <v>0</v>
      </c>
    </row>
    <row r="125" spans="1:11">
      <c r="A125" s="116" t="s">
        <v>118</v>
      </c>
      <c r="B125" s="116" t="s">
        <v>211</v>
      </c>
      <c r="C125" s="116" t="s">
        <v>168</v>
      </c>
      <c r="D125" s="117">
        <v>687</v>
      </c>
      <c r="E125" s="116" t="s">
        <v>621</v>
      </c>
      <c r="F125" s="116" t="s">
        <v>168</v>
      </c>
      <c r="G125" s="117">
        <v>1120</v>
      </c>
      <c r="H125" s="117">
        <v>0</v>
      </c>
      <c r="I125" s="116" t="s">
        <v>678</v>
      </c>
      <c r="J125" s="119">
        <v>4700000</v>
      </c>
      <c r="K125" s="119">
        <v>0</v>
      </c>
    </row>
    <row r="126" spans="1:11">
      <c r="A126" s="116" t="s">
        <v>118</v>
      </c>
      <c r="B126" s="116" t="s">
        <v>211</v>
      </c>
      <c r="C126" s="116" t="s">
        <v>168</v>
      </c>
      <c r="D126" s="117">
        <v>687</v>
      </c>
      <c r="E126" s="116" t="s">
        <v>621</v>
      </c>
      <c r="F126" s="116" t="s">
        <v>168</v>
      </c>
      <c r="G126" s="117">
        <v>1120</v>
      </c>
      <c r="H126" s="117">
        <v>0</v>
      </c>
      <c r="I126" s="116" t="s">
        <v>679</v>
      </c>
      <c r="J126" s="119">
        <v>7358841</v>
      </c>
      <c r="K126" s="119">
        <v>0</v>
      </c>
    </row>
    <row r="127" spans="1:11">
      <c r="A127" s="116" t="s">
        <v>118</v>
      </c>
      <c r="B127" s="116" t="s">
        <v>211</v>
      </c>
      <c r="C127" s="116" t="s">
        <v>168</v>
      </c>
      <c r="D127" s="117">
        <v>687</v>
      </c>
      <c r="E127" s="116" t="s">
        <v>621</v>
      </c>
      <c r="F127" s="116" t="s">
        <v>168</v>
      </c>
      <c r="G127" s="117">
        <v>1120</v>
      </c>
      <c r="H127" s="117">
        <v>0</v>
      </c>
      <c r="I127" s="116" t="s">
        <v>680</v>
      </c>
      <c r="J127" s="119">
        <v>8625920</v>
      </c>
      <c r="K127" s="119">
        <v>0</v>
      </c>
    </row>
    <row r="128" spans="1:11">
      <c r="A128" s="116" t="s">
        <v>118</v>
      </c>
      <c r="B128" s="116" t="s">
        <v>211</v>
      </c>
      <c r="C128" s="116" t="s">
        <v>168</v>
      </c>
      <c r="D128" s="117">
        <v>687</v>
      </c>
      <c r="E128" s="116" t="s">
        <v>621</v>
      </c>
      <c r="F128" s="116" t="s">
        <v>168</v>
      </c>
      <c r="G128" s="117">
        <v>1120</v>
      </c>
      <c r="H128" s="117">
        <v>0</v>
      </c>
      <c r="I128" s="116" t="s">
        <v>681</v>
      </c>
      <c r="J128" s="119">
        <v>18287260</v>
      </c>
      <c r="K128" s="119">
        <v>0</v>
      </c>
    </row>
    <row r="129" spans="1:11">
      <c r="A129" s="116" t="s">
        <v>118</v>
      </c>
      <c r="B129" s="116" t="s">
        <v>211</v>
      </c>
      <c r="C129" s="116" t="s">
        <v>168</v>
      </c>
      <c r="D129" s="117">
        <v>687</v>
      </c>
      <c r="E129" s="116" t="s">
        <v>621</v>
      </c>
      <c r="F129" s="116" t="s">
        <v>168</v>
      </c>
      <c r="G129" s="117">
        <v>1120</v>
      </c>
      <c r="H129" s="117">
        <v>0</v>
      </c>
      <c r="I129" s="116" t="s">
        <v>682</v>
      </c>
      <c r="J129" s="119">
        <v>6092927</v>
      </c>
      <c r="K129" s="119">
        <v>0</v>
      </c>
    </row>
    <row r="130" spans="1:11">
      <c r="A130" s="116" t="s">
        <v>118</v>
      </c>
      <c r="B130" s="116" t="s">
        <v>211</v>
      </c>
      <c r="C130" s="116" t="s">
        <v>168</v>
      </c>
      <c r="D130" s="117">
        <v>687</v>
      </c>
      <c r="E130" s="116" t="s">
        <v>621</v>
      </c>
      <c r="F130" s="116" t="s">
        <v>168</v>
      </c>
      <c r="G130" s="117">
        <v>1120</v>
      </c>
      <c r="H130" s="117">
        <v>0</v>
      </c>
      <c r="I130" s="116" t="s">
        <v>682</v>
      </c>
      <c r="J130" s="119">
        <v>40412274</v>
      </c>
      <c r="K130" s="119">
        <v>0</v>
      </c>
    </row>
    <row r="131" spans="1:11">
      <c r="A131" s="116" t="s">
        <v>118</v>
      </c>
      <c r="B131" s="116" t="s">
        <v>211</v>
      </c>
      <c r="C131" s="116" t="s">
        <v>168</v>
      </c>
      <c r="D131" s="117">
        <v>687</v>
      </c>
      <c r="E131" s="116" t="s">
        <v>621</v>
      </c>
      <c r="F131" s="116" t="s">
        <v>168</v>
      </c>
      <c r="G131" s="117">
        <v>1120</v>
      </c>
      <c r="H131" s="117">
        <v>0</v>
      </c>
      <c r="I131" s="116" t="s">
        <v>683</v>
      </c>
      <c r="J131" s="119">
        <v>2732749</v>
      </c>
      <c r="K131" s="119">
        <v>0</v>
      </c>
    </row>
    <row r="132" spans="1:11">
      <c r="A132" s="116" t="s">
        <v>118</v>
      </c>
      <c r="B132" s="116" t="s">
        <v>211</v>
      </c>
      <c r="C132" s="116" t="s">
        <v>168</v>
      </c>
      <c r="D132" s="117">
        <v>687</v>
      </c>
      <c r="E132" s="116" t="s">
        <v>621</v>
      </c>
      <c r="F132" s="116" t="s">
        <v>168</v>
      </c>
      <c r="G132" s="117">
        <v>1120</v>
      </c>
      <c r="H132" s="117">
        <v>0</v>
      </c>
      <c r="I132" s="116" t="s">
        <v>684</v>
      </c>
      <c r="J132" s="119">
        <v>25650000</v>
      </c>
      <c r="K132" s="119">
        <v>0</v>
      </c>
    </row>
    <row r="133" spans="1:11">
      <c r="A133" s="116" t="s">
        <v>118</v>
      </c>
      <c r="B133" s="116" t="s">
        <v>211</v>
      </c>
      <c r="C133" s="116" t="s">
        <v>168</v>
      </c>
      <c r="D133" s="117">
        <v>687</v>
      </c>
      <c r="E133" s="116" t="s">
        <v>621</v>
      </c>
      <c r="F133" s="116" t="s">
        <v>168</v>
      </c>
      <c r="G133" s="117">
        <v>1120</v>
      </c>
      <c r="H133" s="117">
        <v>0</v>
      </c>
      <c r="I133" s="116" t="s">
        <v>685</v>
      </c>
      <c r="J133" s="119">
        <v>7175317</v>
      </c>
      <c r="K133" s="119">
        <v>0</v>
      </c>
    </row>
    <row r="134" spans="1:11">
      <c r="A134" s="116" t="s">
        <v>118</v>
      </c>
      <c r="B134" s="116" t="s">
        <v>211</v>
      </c>
      <c r="C134" s="116" t="s">
        <v>168</v>
      </c>
      <c r="D134" s="117">
        <v>687</v>
      </c>
      <c r="E134" s="116" t="s">
        <v>621</v>
      </c>
      <c r="F134" s="116" t="s">
        <v>168</v>
      </c>
      <c r="G134" s="117">
        <v>1120</v>
      </c>
      <c r="H134" s="117">
        <v>0</v>
      </c>
      <c r="I134" s="116" t="s">
        <v>686</v>
      </c>
      <c r="J134" s="119">
        <v>21237488</v>
      </c>
      <c r="K134" s="119">
        <v>0</v>
      </c>
    </row>
    <row r="135" spans="1:11">
      <c r="A135" s="116" t="s">
        <v>118</v>
      </c>
      <c r="B135" s="116" t="s">
        <v>211</v>
      </c>
      <c r="C135" s="116" t="s">
        <v>168</v>
      </c>
      <c r="D135" s="117">
        <v>687</v>
      </c>
      <c r="E135" s="116" t="s">
        <v>621</v>
      </c>
      <c r="F135" s="116" t="s">
        <v>168</v>
      </c>
      <c r="G135" s="117">
        <v>1120</v>
      </c>
      <c r="H135" s="117">
        <v>0</v>
      </c>
      <c r="I135" s="116" t="s">
        <v>687</v>
      </c>
      <c r="J135" s="119">
        <v>25200000</v>
      </c>
      <c r="K135" s="119">
        <v>0</v>
      </c>
    </row>
    <row r="136" spans="1:11">
      <c r="A136" s="116" t="s">
        <v>118</v>
      </c>
      <c r="B136" s="116" t="s">
        <v>211</v>
      </c>
      <c r="C136" s="116" t="s">
        <v>168</v>
      </c>
      <c r="D136" s="117">
        <v>687</v>
      </c>
      <c r="E136" s="116" t="s">
        <v>621</v>
      </c>
      <c r="F136" s="116" t="s">
        <v>168</v>
      </c>
      <c r="G136" s="117">
        <v>1120</v>
      </c>
      <c r="H136" s="117">
        <v>0</v>
      </c>
      <c r="I136" s="116" t="s">
        <v>688</v>
      </c>
      <c r="J136" s="119">
        <v>5500000</v>
      </c>
      <c r="K136" s="119">
        <v>0</v>
      </c>
    </row>
    <row r="137" spans="1:11">
      <c r="A137" s="116" t="s">
        <v>118</v>
      </c>
      <c r="B137" s="116" t="s">
        <v>211</v>
      </c>
      <c r="C137" s="116" t="s">
        <v>168</v>
      </c>
      <c r="D137" s="117">
        <v>687</v>
      </c>
      <c r="E137" s="116" t="s">
        <v>621</v>
      </c>
      <c r="F137" s="116" t="s">
        <v>168</v>
      </c>
      <c r="G137" s="117">
        <v>1120</v>
      </c>
      <c r="H137" s="117">
        <v>0</v>
      </c>
      <c r="I137" s="116" t="s">
        <v>689</v>
      </c>
      <c r="J137" s="119">
        <v>21916667</v>
      </c>
      <c r="K137" s="119">
        <v>0</v>
      </c>
    </row>
    <row r="138" spans="1:11">
      <c r="A138" s="116" t="s">
        <v>118</v>
      </c>
      <c r="B138" s="116" t="s">
        <v>211</v>
      </c>
      <c r="C138" s="116" t="s">
        <v>168</v>
      </c>
      <c r="D138" s="117">
        <v>687</v>
      </c>
      <c r="E138" s="116" t="s">
        <v>621</v>
      </c>
      <c r="F138" s="116" t="s">
        <v>168</v>
      </c>
      <c r="G138" s="117">
        <v>1120</v>
      </c>
      <c r="H138" s="117">
        <v>0</v>
      </c>
      <c r="I138" s="116" t="s">
        <v>690</v>
      </c>
      <c r="J138" s="119">
        <v>10368000</v>
      </c>
      <c r="K138" s="119">
        <v>0</v>
      </c>
    </row>
    <row r="139" spans="1:11">
      <c r="A139" s="116" t="s">
        <v>118</v>
      </c>
      <c r="B139" s="116" t="s">
        <v>211</v>
      </c>
      <c r="C139" s="116" t="s">
        <v>168</v>
      </c>
      <c r="D139" s="117">
        <v>687</v>
      </c>
      <c r="E139" s="116" t="s">
        <v>621</v>
      </c>
      <c r="F139" s="116" t="s">
        <v>168</v>
      </c>
      <c r="G139" s="117">
        <v>1120</v>
      </c>
      <c r="H139" s="117">
        <v>0</v>
      </c>
      <c r="I139" s="116" t="s">
        <v>691</v>
      </c>
      <c r="J139" s="119">
        <v>9000000</v>
      </c>
      <c r="K139" s="119">
        <v>0</v>
      </c>
    </row>
    <row r="140" spans="1:11">
      <c r="A140" s="116" t="s">
        <v>118</v>
      </c>
      <c r="B140" s="116" t="s">
        <v>211</v>
      </c>
      <c r="C140" s="116" t="s">
        <v>168</v>
      </c>
      <c r="D140" s="117">
        <v>687</v>
      </c>
      <c r="E140" s="116" t="s">
        <v>621</v>
      </c>
      <c r="F140" s="116" t="s">
        <v>168</v>
      </c>
      <c r="G140" s="117">
        <v>1120</v>
      </c>
      <c r="H140" s="117">
        <v>0</v>
      </c>
      <c r="I140" s="116" t="s">
        <v>692</v>
      </c>
      <c r="J140" s="119">
        <v>650000</v>
      </c>
      <c r="K140" s="119">
        <v>0</v>
      </c>
    </row>
    <row r="141" spans="1:11">
      <c r="A141" s="116" t="s">
        <v>118</v>
      </c>
      <c r="B141" s="116" t="s">
        <v>211</v>
      </c>
      <c r="C141" s="116" t="s">
        <v>168</v>
      </c>
      <c r="D141" s="117">
        <v>687</v>
      </c>
      <c r="E141" s="116" t="s">
        <v>621</v>
      </c>
      <c r="F141" s="116" t="s">
        <v>168</v>
      </c>
      <c r="G141" s="117">
        <v>1120</v>
      </c>
      <c r="H141" s="117">
        <v>0</v>
      </c>
      <c r="I141" s="116" t="s">
        <v>693</v>
      </c>
      <c r="J141" s="119">
        <v>1975000</v>
      </c>
      <c r="K141" s="119">
        <v>0</v>
      </c>
    </row>
    <row r="142" spans="1:11">
      <c r="A142" s="116" t="s">
        <v>118</v>
      </c>
      <c r="B142" s="116" t="s">
        <v>211</v>
      </c>
      <c r="C142" s="116" t="s">
        <v>168</v>
      </c>
      <c r="D142" s="117">
        <v>687</v>
      </c>
      <c r="E142" s="116" t="s">
        <v>621</v>
      </c>
      <c r="F142" s="116" t="s">
        <v>168</v>
      </c>
      <c r="G142" s="117">
        <v>1120</v>
      </c>
      <c r="H142" s="117">
        <v>0</v>
      </c>
      <c r="I142" s="116" t="s">
        <v>694</v>
      </c>
      <c r="J142" s="119">
        <v>1989333</v>
      </c>
      <c r="K142" s="119">
        <v>0</v>
      </c>
    </row>
    <row r="143" spans="1:11">
      <c r="A143" s="116" t="s">
        <v>118</v>
      </c>
      <c r="B143" s="116" t="s">
        <v>211</v>
      </c>
      <c r="C143" s="116" t="s">
        <v>168</v>
      </c>
      <c r="D143" s="117">
        <v>687</v>
      </c>
      <c r="E143" s="116" t="s">
        <v>621</v>
      </c>
      <c r="F143" s="116" t="s">
        <v>168</v>
      </c>
      <c r="G143" s="117">
        <v>1120</v>
      </c>
      <c r="H143" s="117">
        <v>0</v>
      </c>
      <c r="I143" s="116" t="s">
        <v>695</v>
      </c>
      <c r="J143" s="119">
        <v>1425000</v>
      </c>
      <c r="K143" s="119">
        <v>0</v>
      </c>
    </row>
    <row r="144" spans="1:11">
      <c r="A144" s="116" t="s">
        <v>118</v>
      </c>
      <c r="B144" s="116" t="s">
        <v>211</v>
      </c>
      <c r="C144" s="116" t="s">
        <v>168</v>
      </c>
      <c r="D144" s="117">
        <v>687</v>
      </c>
      <c r="E144" s="116" t="s">
        <v>621</v>
      </c>
      <c r="F144" s="116" t="s">
        <v>168</v>
      </c>
      <c r="G144" s="117">
        <v>1120</v>
      </c>
      <c r="H144" s="117">
        <v>0</v>
      </c>
      <c r="I144" s="116" t="s">
        <v>696</v>
      </c>
      <c r="J144" s="119">
        <v>1162500</v>
      </c>
      <c r="K144" s="119">
        <v>0</v>
      </c>
    </row>
    <row r="145" spans="1:11">
      <c r="A145" s="116" t="s">
        <v>118</v>
      </c>
      <c r="B145" s="116" t="s">
        <v>211</v>
      </c>
      <c r="C145" s="116" t="s">
        <v>168</v>
      </c>
      <c r="D145" s="117">
        <v>687</v>
      </c>
      <c r="E145" s="116" t="s">
        <v>621</v>
      </c>
      <c r="F145" s="116" t="s">
        <v>168</v>
      </c>
      <c r="G145" s="117">
        <v>1120</v>
      </c>
      <c r="H145" s="117">
        <v>0</v>
      </c>
      <c r="I145" s="116" t="s">
        <v>697</v>
      </c>
      <c r="J145" s="119">
        <v>17850000</v>
      </c>
      <c r="K145" s="119">
        <v>0</v>
      </c>
    </row>
    <row r="146" spans="1:11">
      <c r="A146" s="116" t="s">
        <v>118</v>
      </c>
      <c r="B146" s="116" t="s">
        <v>211</v>
      </c>
      <c r="C146" s="116" t="s">
        <v>168</v>
      </c>
      <c r="D146" s="117">
        <v>687</v>
      </c>
      <c r="E146" s="116" t="s">
        <v>621</v>
      </c>
      <c r="F146" s="116" t="s">
        <v>168</v>
      </c>
      <c r="G146" s="117">
        <v>1120</v>
      </c>
      <c r="H146" s="117">
        <v>0</v>
      </c>
      <c r="I146" s="116" t="s">
        <v>698</v>
      </c>
      <c r="J146" s="119">
        <v>650000</v>
      </c>
      <c r="K146" s="119">
        <v>0</v>
      </c>
    </row>
    <row r="147" spans="1:11">
      <c r="A147" s="116" t="s">
        <v>118</v>
      </c>
      <c r="B147" s="116" t="s">
        <v>211</v>
      </c>
      <c r="C147" s="116" t="s">
        <v>168</v>
      </c>
      <c r="D147" s="117">
        <v>687</v>
      </c>
      <c r="E147" s="116" t="s">
        <v>621</v>
      </c>
      <c r="F147" s="116" t="s">
        <v>168</v>
      </c>
      <c r="G147" s="117">
        <v>1120</v>
      </c>
      <c r="H147" s="117">
        <v>0</v>
      </c>
      <c r="I147" s="116" t="s">
        <v>699</v>
      </c>
      <c r="J147" s="119">
        <v>2962500</v>
      </c>
      <c r="K147" s="119">
        <v>0</v>
      </c>
    </row>
    <row r="148" spans="1:11">
      <c r="A148" s="116" t="s">
        <v>118</v>
      </c>
      <c r="B148" s="116" t="s">
        <v>211</v>
      </c>
      <c r="C148" s="116" t="s">
        <v>168</v>
      </c>
      <c r="D148" s="117">
        <v>687</v>
      </c>
      <c r="E148" s="116" t="s">
        <v>621</v>
      </c>
      <c r="F148" s="116" t="s">
        <v>168</v>
      </c>
      <c r="G148" s="117">
        <v>1120</v>
      </c>
      <c r="H148" s="117">
        <v>0</v>
      </c>
      <c r="I148" s="116" t="s">
        <v>700</v>
      </c>
      <c r="J148" s="119">
        <v>6925000</v>
      </c>
      <c r="K148" s="119">
        <v>0</v>
      </c>
    </row>
    <row r="149" spans="1:11">
      <c r="A149" s="116" t="s">
        <v>118</v>
      </c>
      <c r="B149" s="116" t="s">
        <v>211</v>
      </c>
      <c r="C149" s="116" t="s">
        <v>168</v>
      </c>
      <c r="D149" s="117">
        <v>687</v>
      </c>
      <c r="E149" s="116" t="s">
        <v>621</v>
      </c>
      <c r="F149" s="116" t="s">
        <v>168</v>
      </c>
      <c r="G149" s="117">
        <v>1120</v>
      </c>
      <c r="H149" s="117">
        <v>0</v>
      </c>
      <c r="I149" s="116" t="s">
        <v>701</v>
      </c>
      <c r="J149" s="119">
        <v>1936000</v>
      </c>
      <c r="K149" s="119">
        <v>0</v>
      </c>
    </row>
    <row r="150" spans="1:11">
      <c r="A150" s="116" t="s">
        <v>118</v>
      </c>
      <c r="B150" s="116" t="s">
        <v>211</v>
      </c>
      <c r="C150" s="116" t="s">
        <v>168</v>
      </c>
      <c r="D150" s="117">
        <v>687</v>
      </c>
      <c r="E150" s="116" t="s">
        <v>621</v>
      </c>
      <c r="F150" s="116" t="s">
        <v>168</v>
      </c>
      <c r="G150" s="117">
        <v>1120</v>
      </c>
      <c r="H150" s="117">
        <v>0</v>
      </c>
      <c r="I150" s="116" t="s">
        <v>702</v>
      </c>
      <c r="J150" s="119">
        <v>33650000</v>
      </c>
      <c r="K150" s="119">
        <v>0</v>
      </c>
    </row>
    <row r="151" spans="1:11">
      <c r="A151" s="116" t="s">
        <v>118</v>
      </c>
      <c r="B151" s="116" t="s">
        <v>211</v>
      </c>
      <c r="C151" s="116" t="s">
        <v>168</v>
      </c>
      <c r="D151" s="117">
        <v>687</v>
      </c>
      <c r="E151" s="116" t="s">
        <v>621</v>
      </c>
      <c r="F151" s="116" t="s">
        <v>168</v>
      </c>
      <c r="G151" s="117">
        <v>1120</v>
      </c>
      <c r="H151" s="117">
        <v>0</v>
      </c>
      <c r="I151" s="116" t="s">
        <v>703</v>
      </c>
      <c r="J151" s="119">
        <v>1928997</v>
      </c>
      <c r="K151" s="119">
        <v>0</v>
      </c>
    </row>
    <row r="152" spans="1:11">
      <c r="A152" s="116" t="s">
        <v>118</v>
      </c>
      <c r="B152" s="116" t="s">
        <v>211</v>
      </c>
      <c r="C152" s="116" t="s">
        <v>168</v>
      </c>
      <c r="D152" s="117">
        <v>687</v>
      </c>
      <c r="E152" s="116" t="s">
        <v>621</v>
      </c>
      <c r="F152" s="116" t="s">
        <v>168</v>
      </c>
      <c r="G152" s="117">
        <v>1120</v>
      </c>
      <c r="H152" s="117">
        <v>0</v>
      </c>
      <c r="I152" s="116" t="s">
        <v>704</v>
      </c>
      <c r="J152" s="119">
        <v>4500000</v>
      </c>
      <c r="K152" s="119">
        <v>0</v>
      </c>
    </row>
    <row r="153" spans="1:11">
      <c r="A153" s="116" t="s">
        <v>118</v>
      </c>
      <c r="B153" s="116" t="s">
        <v>211</v>
      </c>
      <c r="C153" s="116" t="s">
        <v>168</v>
      </c>
      <c r="D153" s="117">
        <v>687</v>
      </c>
      <c r="E153" s="116" t="s">
        <v>621</v>
      </c>
      <c r="F153" s="116" t="s">
        <v>168</v>
      </c>
      <c r="G153" s="117">
        <v>1120</v>
      </c>
      <c r="H153" s="117">
        <v>0</v>
      </c>
      <c r="I153" s="116" t="s">
        <v>705</v>
      </c>
      <c r="J153" s="119">
        <v>648000</v>
      </c>
      <c r="K153" s="119">
        <v>0</v>
      </c>
    </row>
    <row r="154" spans="1:11">
      <c r="A154" s="116" t="s">
        <v>118</v>
      </c>
      <c r="B154" s="116" t="s">
        <v>211</v>
      </c>
      <c r="C154" s="116" t="s">
        <v>168</v>
      </c>
      <c r="D154" s="117">
        <v>687</v>
      </c>
      <c r="E154" s="116" t="s">
        <v>621</v>
      </c>
      <c r="F154" s="116" t="s">
        <v>168</v>
      </c>
      <c r="G154" s="117">
        <v>1120</v>
      </c>
      <c r="H154" s="117">
        <v>0</v>
      </c>
      <c r="I154" s="116" t="s">
        <v>706</v>
      </c>
      <c r="J154" s="119">
        <v>3180000</v>
      </c>
      <c r="K154" s="119">
        <v>0</v>
      </c>
    </row>
    <row r="155" spans="1:11">
      <c r="A155" s="116" t="s">
        <v>118</v>
      </c>
      <c r="B155" s="116" t="s">
        <v>211</v>
      </c>
      <c r="C155" s="116" t="s">
        <v>168</v>
      </c>
      <c r="D155" s="117">
        <v>687</v>
      </c>
      <c r="E155" s="116" t="s">
        <v>621</v>
      </c>
      <c r="F155" s="116" t="s">
        <v>168</v>
      </c>
      <c r="G155" s="117">
        <v>1120</v>
      </c>
      <c r="H155" s="117">
        <v>0</v>
      </c>
      <c r="I155" s="116" t="s">
        <v>707</v>
      </c>
      <c r="J155" s="119">
        <v>3118500</v>
      </c>
      <c r="K155" s="119">
        <v>0</v>
      </c>
    </row>
    <row r="156" spans="1:11">
      <c r="A156" s="116" t="s">
        <v>118</v>
      </c>
      <c r="B156" s="116" t="s">
        <v>211</v>
      </c>
      <c r="C156" s="116" t="s">
        <v>168</v>
      </c>
      <c r="D156" s="117">
        <v>687</v>
      </c>
      <c r="E156" s="116" t="s">
        <v>621</v>
      </c>
      <c r="F156" s="116" t="s">
        <v>168</v>
      </c>
      <c r="G156" s="117">
        <v>1120</v>
      </c>
      <c r="H156" s="117">
        <v>0</v>
      </c>
      <c r="I156" s="116" t="s">
        <v>708</v>
      </c>
      <c r="J156" s="119">
        <v>9000000</v>
      </c>
      <c r="K156" s="119">
        <v>0</v>
      </c>
    </row>
    <row r="157" spans="1:11">
      <c r="A157" s="116" t="s">
        <v>118</v>
      </c>
      <c r="B157" s="116" t="s">
        <v>211</v>
      </c>
      <c r="C157" s="116" t="s">
        <v>168</v>
      </c>
      <c r="D157" s="117">
        <v>687</v>
      </c>
      <c r="E157" s="116" t="s">
        <v>621</v>
      </c>
      <c r="F157" s="116" t="s">
        <v>168</v>
      </c>
      <c r="G157" s="117">
        <v>1120</v>
      </c>
      <c r="H157" s="117">
        <v>0</v>
      </c>
      <c r="I157" s="116" t="s">
        <v>709</v>
      </c>
      <c r="J157" s="119">
        <v>650000</v>
      </c>
      <c r="K157" s="119">
        <v>0</v>
      </c>
    </row>
    <row r="158" spans="1:11">
      <c r="A158" s="116" t="s">
        <v>118</v>
      </c>
      <c r="B158" s="116" t="s">
        <v>211</v>
      </c>
      <c r="C158" s="116" t="s">
        <v>168</v>
      </c>
      <c r="D158" s="117">
        <v>687</v>
      </c>
      <c r="E158" s="116" t="s">
        <v>621</v>
      </c>
      <c r="F158" s="116" t="s">
        <v>168</v>
      </c>
      <c r="G158" s="117">
        <v>1120</v>
      </c>
      <c r="H158" s="117">
        <v>0</v>
      </c>
      <c r="I158" s="116" t="s">
        <v>710</v>
      </c>
      <c r="J158" s="119">
        <v>6925000</v>
      </c>
      <c r="K158" s="119">
        <v>0</v>
      </c>
    </row>
    <row r="159" spans="1:11">
      <c r="A159" s="116" t="s">
        <v>118</v>
      </c>
      <c r="B159" s="116" t="s">
        <v>211</v>
      </c>
      <c r="C159" s="116" t="s">
        <v>168</v>
      </c>
      <c r="D159" s="117">
        <v>687</v>
      </c>
      <c r="E159" s="116" t="s">
        <v>621</v>
      </c>
      <c r="F159" s="116" t="s">
        <v>168</v>
      </c>
      <c r="G159" s="117">
        <v>1120</v>
      </c>
      <c r="H159" s="117">
        <v>0</v>
      </c>
      <c r="I159" s="116" t="s">
        <v>711</v>
      </c>
      <c r="J159" s="119">
        <v>3250000</v>
      </c>
      <c r="K159" s="119">
        <v>0</v>
      </c>
    </row>
    <row r="160" spans="1:11">
      <c r="A160" s="116" t="s">
        <v>118</v>
      </c>
      <c r="B160" s="116" t="s">
        <v>211</v>
      </c>
      <c r="C160" s="116" t="s">
        <v>168</v>
      </c>
      <c r="D160" s="117">
        <v>687</v>
      </c>
      <c r="E160" s="116" t="s">
        <v>621</v>
      </c>
      <c r="F160" s="116" t="s">
        <v>168</v>
      </c>
      <c r="G160" s="117">
        <v>1120</v>
      </c>
      <c r="H160" s="117">
        <v>0</v>
      </c>
      <c r="I160" s="116" t="s">
        <v>712</v>
      </c>
      <c r="J160" s="119">
        <v>2007111</v>
      </c>
      <c r="K160" s="119">
        <v>0</v>
      </c>
    </row>
    <row r="161" spans="1:11">
      <c r="A161" s="116" t="s">
        <v>118</v>
      </c>
      <c r="B161" s="116" t="s">
        <v>211</v>
      </c>
      <c r="C161" s="116" t="s">
        <v>168</v>
      </c>
      <c r="D161" s="117">
        <v>687</v>
      </c>
      <c r="E161" s="116" t="s">
        <v>621</v>
      </c>
      <c r="F161" s="116" t="s">
        <v>168</v>
      </c>
      <c r="G161" s="117">
        <v>1120</v>
      </c>
      <c r="H161" s="117">
        <v>0</v>
      </c>
      <c r="I161" s="116" t="s">
        <v>713</v>
      </c>
      <c r="J161" s="119">
        <v>201667</v>
      </c>
      <c r="K161" s="119">
        <v>0</v>
      </c>
    </row>
    <row r="162" spans="1:11">
      <c r="A162" s="116" t="s">
        <v>118</v>
      </c>
      <c r="B162" s="116" t="s">
        <v>211</v>
      </c>
      <c r="C162" s="116" t="s">
        <v>168</v>
      </c>
      <c r="D162" s="117">
        <v>687</v>
      </c>
      <c r="E162" s="116" t="s">
        <v>621</v>
      </c>
      <c r="F162" s="116" t="s">
        <v>168</v>
      </c>
      <c r="G162" s="117">
        <v>1120</v>
      </c>
      <c r="H162" s="117">
        <v>0</v>
      </c>
      <c r="I162" s="116" t="s">
        <v>714</v>
      </c>
      <c r="J162" s="119">
        <v>3090640</v>
      </c>
      <c r="K162" s="119">
        <v>0</v>
      </c>
    </row>
    <row r="163" spans="1:11">
      <c r="A163" s="116" t="s">
        <v>118</v>
      </c>
      <c r="B163" s="116" t="s">
        <v>211</v>
      </c>
      <c r="C163" s="116" t="s">
        <v>168</v>
      </c>
      <c r="D163" s="117">
        <v>687</v>
      </c>
      <c r="E163" s="116" t="s">
        <v>621</v>
      </c>
      <c r="F163" s="116" t="s">
        <v>168</v>
      </c>
      <c r="G163" s="117">
        <v>1120</v>
      </c>
      <c r="H163" s="117">
        <v>0</v>
      </c>
      <c r="I163" s="116" t="s">
        <v>715</v>
      </c>
      <c r="J163" s="119">
        <v>456094</v>
      </c>
      <c r="K163" s="119">
        <v>0</v>
      </c>
    </row>
    <row r="164" spans="1:11">
      <c r="A164" s="116" t="s">
        <v>118</v>
      </c>
      <c r="B164" s="116" t="s">
        <v>211</v>
      </c>
      <c r="C164" s="116" t="s">
        <v>168</v>
      </c>
      <c r="D164" s="117">
        <v>687</v>
      </c>
      <c r="E164" s="116" t="s">
        <v>621</v>
      </c>
      <c r="F164" s="116" t="s">
        <v>168</v>
      </c>
      <c r="G164" s="117">
        <v>1120</v>
      </c>
      <c r="H164" s="117">
        <v>0</v>
      </c>
      <c r="I164" s="116" t="s">
        <v>716</v>
      </c>
      <c r="J164" s="119">
        <v>3733885</v>
      </c>
      <c r="K164" s="119">
        <v>0</v>
      </c>
    </row>
    <row r="165" spans="1:11">
      <c r="A165" s="116" t="s">
        <v>118</v>
      </c>
      <c r="B165" s="116" t="s">
        <v>211</v>
      </c>
      <c r="C165" s="116" t="s">
        <v>168</v>
      </c>
      <c r="D165" s="117">
        <v>687</v>
      </c>
      <c r="E165" s="116" t="s">
        <v>621</v>
      </c>
      <c r="F165" s="116" t="s">
        <v>168</v>
      </c>
      <c r="G165" s="117">
        <v>1120</v>
      </c>
      <c r="H165" s="117">
        <v>0</v>
      </c>
      <c r="I165" s="116" t="s">
        <v>717</v>
      </c>
      <c r="J165" s="119">
        <v>749449</v>
      </c>
      <c r="K165" s="119">
        <v>0</v>
      </c>
    </row>
    <row r="166" spans="1:11">
      <c r="A166" s="116" t="s">
        <v>118</v>
      </c>
      <c r="B166" s="116" t="s">
        <v>211</v>
      </c>
      <c r="C166" s="116" t="s">
        <v>168</v>
      </c>
      <c r="D166" s="117">
        <v>687</v>
      </c>
      <c r="E166" s="116" t="s">
        <v>621</v>
      </c>
      <c r="F166" s="116" t="s">
        <v>168</v>
      </c>
      <c r="G166" s="117">
        <v>1120</v>
      </c>
      <c r="H166" s="117">
        <v>0</v>
      </c>
      <c r="I166" s="116" t="s">
        <v>718</v>
      </c>
      <c r="J166" s="119">
        <v>1684854</v>
      </c>
      <c r="K166" s="119">
        <v>0</v>
      </c>
    </row>
    <row r="167" spans="1:11">
      <c r="A167" s="116" t="s">
        <v>118</v>
      </c>
      <c r="B167" s="116" t="s">
        <v>211</v>
      </c>
      <c r="C167" s="116" t="s">
        <v>168</v>
      </c>
      <c r="D167" s="117">
        <v>687</v>
      </c>
      <c r="E167" s="116" t="s">
        <v>621</v>
      </c>
      <c r="F167" s="116" t="s">
        <v>168</v>
      </c>
      <c r="G167" s="117">
        <v>1120</v>
      </c>
      <c r="H167" s="117">
        <v>0</v>
      </c>
      <c r="I167" s="116" t="s">
        <v>719</v>
      </c>
      <c r="J167" s="119">
        <v>2928809</v>
      </c>
      <c r="K167" s="119">
        <v>0</v>
      </c>
    </row>
    <row r="168" spans="1:11">
      <c r="A168" s="116" t="s">
        <v>118</v>
      </c>
      <c r="B168" s="116" t="s">
        <v>211</v>
      </c>
      <c r="C168" s="116" t="s">
        <v>168</v>
      </c>
      <c r="D168" s="117">
        <v>687</v>
      </c>
      <c r="E168" s="116" t="s">
        <v>621</v>
      </c>
      <c r="F168" s="116" t="s">
        <v>168</v>
      </c>
      <c r="G168" s="117">
        <v>1120</v>
      </c>
      <c r="H168" s="117">
        <v>0</v>
      </c>
      <c r="I168" s="116" t="s">
        <v>720</v>
      </c>
      <c r="J168" s="119">
        <v>2424253</v>
      </c>
      <c r="K168" s="119">
        <v>0</v>
      </c>
    </row>
    <row r="169" spans="1:11">
      <c r="A169" s="116" t="s">
        <v>118</v>
      </c>
      <c r="B169" s="116" t="s">
        <v>211</v>
      </c>
      <c r="C169" s="116" t="s">
        <v>168</v>
      </c>
      <c r="D169" s="117">
        <v>687</v>
      </c>
      <c r="E169" s="116" t="s">
        <v>621</v>
      </c>
      <c r="F169" s="116" t="s">
        <v>168</v>
      </c>
      <c r="G169" s="117">
        <v>1120</v>
      </c>
      <c r="H169" s="117">
        <v>0</v>
      </c>
      <c r="I169" s="116" t="s">
        <v>721</v>
      </c>
      <c r="J169" s="119">
        <v>9434710</v>
      </c>
      <c r="K169" s="119">
        <v>0</v>
      </c>
    </row>
    <row r="170" spans="1:11">
      <c r="A170" s="116" t="s">
        <v>118</v>
      </c>
      <c r="B170" s="116" t="s">
        <v>211</v>
      </c>
      <c r="C170" s="116" t="s">
        <v>168</v>
      </c>
      <c r="D170" s="117">
        <v>687</v>
      </c>
      <c r="E170" s="116" t="s">
        <v>621</v>
      </c>
      <c r="F170" s="116" t="s">
        <v>168</v>
      </c>
      <c r="G170" s="117">
        <v>1120</v>
      </c>
      <c r="H170" s="117">
        <v>0</v>
      </c>
      <c r="I170" s="116" t="s">
        <v>722</v>
      </c>
      <c r="J170" s="119">
        <v>260625</v>
      </c>
      <c r="K170" s="119">
        <v>0</v>
      </c>
    </row>
    <row r="171" spans="1:11">
      <c r="A171" s="116" t="s">
        <v>118</v>
      </c>
      <c r="B171" s="116" t="s">
        <v>211</v>
      </c>
      <c r="C171" s="116" t="s">
        <v>168</v>
      </c>
      <c r="D171" s="117">
        <v>687</v>
      </c>
      <c r="E171" s="116" t="s">
        <v>621</v>
      </c>
      <c r="F171" s="116" t="s">
        <v>168</v>
      </c>
      <c r="G171" s="117">
        <v>1120</v>
      </c>
      <c r="H171" s="117">
        <v>0</v>
      </c>
      <c r="I171" s="116" t="s">
        <v>723</v>
      </c>
      <c r="J171" s="119">
        <v>480000</v>
      </c>
      <c r="K171" s="119">
        <v>0</v>
      </c>
    </row>
    <row r="172" spans="1:11">
      <c r="A172" s="116" t="s">
        <v>118</v>
      </c>
      <c r="B172" s="116" t="s">
        <v>211</v>
      </c>
      <c r="C172" s="116" t="s">
        <v>168</v>
      </c>
      <c r="D172" s="117">
        <v>687</v>
      </c>
      <c r="E172" s="116" t="s">
        <v>621</v>
      </c>
      <c r="F172" s="116" t="s">
        <v>168</v>
      </c>
      <c r="G172" s="117">
        <v>1120</v>
      </c>
      <c r="H172" s="117">
        <v>0</v>
      </c>
      <c r="I172" s="116" t="s">
        <v>724</v>
      </c>
      <c r="J172" s="119">
        <v>175833</v>
      </c>
      <c r="K172" s="119">
        <v>0</v>
      </c>
    </row>
    <row r="173" spans="1:11">
      <c r="A173" s="116" t="s">
        <v>118</v>
      </c>
      <c r="B173" s="116" t="s">
        <v>211</v>
      </c>
      <c r="C173" s="116" t="s">
        <v>168</v>
      </c>
      <c r="D173" s="117">
        <v>687</v>
      </c>
      <c r="E173" s="116" t="s">
        <v>621</v>
      </c>
      <c r="F173" s="116" t="s">
        <v>168</v>
      </c>
      <c r="G173" s="117">
        <v>1120</v>
      </c>
      <c r="H173" s="117">
        <v>0</v>
      </c>
      <c r="I173" s="116" t="s">
        <v>725</v>
      </c>
      <c r="J173" s="119">
        <v>3277251</v>
      </c>
      <c r="K173" s="119">
        <v>0</v>
      </c>
    </row>
    <row r="174" spans="1:11">
      <c r="A174" s="116" t="s">
        <v>118</v>
      </c>
      <c r="B174" s="116" t="s">
        <v>211</v>
      </c>
      <c r="C174" s="116" t="s">
        <v>168</v>
      </c>
      <c r="D174" s="117">
        <v>687</v>
      </c>
      <c r="E174" s="116" t="s">
        <v>621</v>
      </c>
      <c r="F174" s="116" t="s">
        <v>168</v>
      </c>
      <c r="G174" s="117">
        <v>1120</v>
      </c>
      <c r="H174" s="117">
        <v>0</v>
      </c>
      <c r="I174" s="116" t="s">
        <v>726</v>
      </c>
      <c r="J174" s="119">
        <v>2544512</v>
      </c>
      <c r="K174" s="119">
        <v>0</v>
      </c>
    </row>
    <row r="175" spans="1:11">
      <c r="A175" s="116" t="s">
        <v>118</v>
      </c>
      <c r="B175" s="116" t="s">
        <v>211</v>
      </c>
      <c r="C175" s="116" t="s">
        <v>168</v>
      </c>
      <c r="D175" s="117">
        <v>687</v>
      </c>
      <c r="E175" s="116" t="s">
        <v>621</v>
      </c>
      <c r="F175" s="116" t="s">
        <v>168</v>
      </c>
      <c r="G175" s="117">
        <v>1120</v>
      </c>
      <c r="H175" s="117">
        <v>0</v>
      </c>
      <c r="I175" s="116" t="s">
        <v>727</v>
      </c>
      <c r="J175" s="119">
        <v>486716</v>
      </c>
      <c r="K175" s="119">
        <v>0</v>
      </c>
    </row>
    <row r="176" spans="1:11">
      <c r="A176" s="116" t="s">
        <v>118</v>
      </c>
      <c r="B176" s="116" t="s">
        <v>211</v>
      </c>
      <c r="C176" s="116" t="s">
        <v>168</v>
      </c>
      <c r="D176" s="117">
        <v>687</v>
      </c>
      <c r="E176" s="116" t="s">
        <v>621</v>
      </c>
      <c r="F176" s="116" t="s">
        <v>168</v>
      </c>
      <c r="G176" s="117">
        <v>1120</v>
      </c>
      <c r="H176" s="117">
        <v>0</v>
      </c>
      <c r="I176" s="116" t="s">
        <v>728</v>
      </c>
      <c r="J176" s="119">
        <v>3175618</v>
      </c>
      <c r="K176" s="119">
        <v>0</v>
      </c>
    </row>
    <row r="177" spans="1:11">
      <c r="A177" s="116" t="s">
        <v>118</v>
      </c>
      <c r="B177" s="116" t="s">
        <v>211</v>
      </c>
      <c r="C177" s="116" t="s">
        <v>168</v>
      </c>
      <c r="D177" s="117">
        <v>687</v>
      </c>
      <c r="E177" s="116" t="s">
        <v>621</v>
      </c>
      <c r="F177" s="116" t="s">
        <v>168</v>
      </c>
      <c r="G177" s="117">
        <v>1120</v>
      </c>
      <c r="H177" s="117">
        <v>0</v>
      </c>
      <c r="I177" s="116" t="s">
        <v>729</v>
      </c>
      <c r="J177" s="119">
        <v>3644867</v>
      </c>
      <c r="K177" s="119">
        <v>0</v>
      </c>
    </row>
    <row r="178" spans="1:11">
      <c r="A178" s="116" t="s">
        <v>118</v>
      </c>
      <c r="B178" s="116" t="s">
        <v>211</v>
      </c>
      <c r="C178" s="116" t="s">
        <v>168</v>
      </c>
      <c r="D178" s="117">
        <v>687</v>
      </c>
      <c r="E178" s="116" t="s">
        <v>621</v>
      </c>
      <c r="F178" s="116" t="s">
        <v>168</v>
      </c>
      <c r="G178" s="117">
        <v>1120</v>
      </c>
      <c r="H178" s="117">
        <v>0</v>
      </c>
      <c r="I178" s="116" t="s">
        <v>730</v>
      </c>
      <c r="J178" s="119">
        <v>1393019</v>
      </c>
      <c r="K178" s="119">
        <v>0</v>
      </c>
    </row>
    <row r="179" spans="1:11">
      <c r="A179" s="116" t="s">
        <v>118</v>
      </c>
      <c r="B179" s="116" t="s">
        <v>211</v>
      </c>
      <c r="C179" s="116" t="s">
        <v>168</v>
      </c>
      <c r="D179" s="117">
        <v>687</v>
      </c>
      <c r="E179" s="116" t="s">
        <v>621</v>
      </c>
      <c r="F179" s="116" t="s">
        <v>168</v>
      </c>
      <c r="G179" s="117">
        <v>1120</v>
      </c>
      <c r="H179" s="117">
        <v>0</v>
      </c>
      <c r="I179" s="116" t="s">
        <v>731</v>
      </c>
      <c r="J179" s="119">
        <v>5967091</v>
      </c>
      <c r="K179" s="119">
        <v>0</v>
      </c>
    </row>
    <row r="180" spans="1:11">
      <c r="A180" s="116" t="s">
        <v>118</v>
      </c>
      <c r="B180" s="116" t="s">
        <v>589</v>
      </c>
      <c r="C180" s="116" t="s">
        <v>168</v>
      </c>
      <c r="D180" s="117">
        <v>687</v>
      </c>
      <c r="E180" s="116" t="s">
        <v>621</v>
      </c>
      <c r="F180" s="116" t="s">
        <v>168</v>
      </c>
      <c r="G180" s="117">
        <v>1120</v>
      </c>
      <c r="H180" s="117">
        <v>0</v>
      </c>
      <c r="I180" s="116" t="s">
        <v>732</v>
      </c>
      <c r="J180" s="119">
        <v>39200000</v>
      </c>
      <c r="K180" s="119">
        <v>0</v>
      </c>
    </row>
    <row r="181" spans="1:11">
      <c r="A181" s="116" t="s">
        <v>118</v>
      </c>
      <c r="B181" s="116" t="s">
        <v>589</v>
      </c>
      <c r="C181" s="116" t="s">
        <v>168</v>
      </c>
      <c r="D181" s="117">
        <v>687</v>
      </c>
      <c r="E181" s="116" t="s">
        <v>621</v>
      </c>
      <c r="F181" s="116" t="s">
        <v>168</v>
      </c>
      <c r="G181" s="117">
        <v>1120</v>
      </c>
      <c r="H181" s="117">
        <v>0</v>
      </c>
      <c r="I181" s="116" t="s">
        <v>733</v>
      </c>
      <c r="J181" s="119">
        <v>11000000</v>
      </c>
      <c r="K181" s="119">
        <v>0</v>
      </c>
    </row>
    <row r="182" spans="1:11">
      <c r="A182" s="116" t="s">
        <v>118</v>
      </c>
      <c r="B182" s="116" t="s">
        <v>211</v>
      </c>
      <c r="C182" s="116" t="s">
        <v>168</v>
      </c>
      <c r="D182" s="117">
        <v>742</v>
      </c>
      <c r="E182" s="116" t="s">
        <v>464</v>
      </c>
      <c r="F182" s="116" t="s">
        <v>168</v>
      </c>
      <c r="G182" s="117">
        <v>721</v>
      </c>
      <c r="H182" s="117">
        <v>0</v>
      </c>
      <c r="I182" s="116" t="s">
        <v>734</v>
      </c>
      <c r="J182" s="119">
        <v>0</v>
      </c>
      <c r="K182" s="119">
        <v>260000</v>
      </c>
    </row>
    <row r="183" spans="1:11">
      <c r="A183" s="116" t="s">
        <v>118</v>
      </c>
      <c r="B183" s="116" t="s">
        <v>211</v>
      </c>
      <c r="C183" s="116" t="s">
        <v>168</v>
      </c>
      <c r="D183" s="117">
        <v>744</v>
      </c>
      <c r="E183" s="116" t="s">
        <v>464</v>
      </c>
      <c r="F183" s="116" t="s">
        <v>168</v>
      </c>
      <c r="G183" s="117">
        <v>723</v>
      </c>
      <c r="H183" s="117">
        <v>0</v>
      </c>
      <c r="I183" s="116" t="s">
        <v>735</v>
      </c>
      <c r="J183" s="119">
        <v>0</v>
      </c>
      <c r="K183" s="119">
        <v>520000</v>
      </c>
    </row>
    <row r="184" spans="1:11">
      <c r="A184" s="116" t="s">
        <v>118</v>
      </c>
      <c r="B184" s="116" t="s">
        <v>211</v>
      </c>
      <c r="C184" s="116" t="s">
        <v>168</v>
      </c>
      <c r="D184" s="117">
        <v>745</v>
      </c>
      <c r="E184" s="116" t="s">
        <v>464</v>
      </c>
      <c r="F184" s="116" t="s">
        <v>168</v>
      </c>
      <c r="G184" s="117">
        <v>724</v>
      </c>
      <c r="H184" s="117">
        <v>0</v>
      </c>
      <c r="I184" s="116" t="s">
        <v>736</v>
      </c>
      <c r="J184" s="119">
        <v>0</v>
      </c>
      <c r="K184" s="119">
        <v>65000</v>
      </c>
    </row>
    <row r="185" spans="1:11">
      <c r="A185" s="116" t="s">
        <v>118</v>
      </c>
      <c r="B185" s="116" t="s">
        <v>605</v>
      </c>
      <c r="C185" s="116" t="s">
        <v>168</v>
      </c>
      <c r="D185" s="117">
        <v>746</v>
      </c>
      <c r="E185" s="116" t="s">
        <v>464</v>
      </c>
      <c r="F185" s="116" t="s">
        <v>168</v>
      </c>
      <c r="G185" s="117">
        <v>725</v>
      </c>
      <c r="H185" s="117">
        <v>0</v>
      </c>
      <c r="I185" s="116" t="s">
        <v>737</v>
      </c>
      <c r="J185" s="119">
        <v>1980000</v>
      </c>
      <c r="K185" s="119">
        <v>0</v>
      </c>
    </row>
    <row r="186" spans="1:11">
      <c r="A186" s="116" t="s">
        <v>118</v>
      </c>
      <c r="B186" s="116" t="s">
        <v>211</v>
      </c>
      <c r="C186" s="116" t="s">
        <v>168</v>
      </c>
      <c r="D186" s="117">
        <v>751</v>
      </c>
      <c r="E186" s="116" t="s">
        <v>738</v>
      </c>
      <c r="F186" s="116" t="s">
        <v>168</v>
      </c>
      <c r="G186" s="117">
        <v>731</v>
      </c>
      <c r="H186" s="117">
        <v>0</v>
      </c>
      <c r="I186" s="116" t="s">
        <v>739</v>
      </c>
      <c r="J186" s="119">
        <v>38450000</v>
      </c>
      <c r="K186" s="119">
        <v>0</v>
      </c>
    </row>
    <row r="187" spans="1:11">
      <c r="A187" s="116" t="s">
        <v>118</v>
      </c>
      <c r="B187" s="116" t="s">
        <v>211</v>
      </c>
      <c r="C187" s="116" t="s">
        <v>168</v>
      </c>
      <c r="D187" s="117">
        <v>751</v>
      </c>
      <c r="E187" s="116" t="s">
        <v>738</v>
      </c>
      <c r="F187" s="116" t="s">
        <v>168</v>
      </c>
      <c r="G187" s="117">
        <v>731</v>
      </c>
      <c r="H187" s="117">
        <v>0</v>
      </c>
      <c r="I187" s="116" t="s">
        <v>592</v>
      </c>
      <c r="J187" s="119">
        <v>5960000</v>
      </c>
      <c r="K187" s="119">
        <v>0</v>
      </c>
    </row>
    <row r="188" spans="1:11">
      <c r="A188" s="116" t="s">
        <v>118</v>
      </c>
      <c r="B188" s="116" t="s">
        <v>211</v>
      </c>
      <c r="C188" s="116" t="s">
        <v>168</v>
      </c>
      <c r="D188" s="117">
        <v>751</v>
      </c>
      <c r="E188" s="116" t="s">
        <v>738</v>
      </c>
      <c r="F188" s="116" t="s">
        <v>168</v>
      </c>
      <c r="G188" s="117">
        <v>731</v>
      </c>
      <c r="H188" s="117">
        <v>0</v>
      </c>
      <c r="I188" s="116" t="s">
        <v>592</v>
      </c>
      <c r="J188" s="119">
        <v>600000</v>
      </c>
      <c r="K188" s="119">
        <v>0</v>
      </c>
    </row>
    <row r="189" spans="1:11">
      <c r="A189" s="116" t="s">
        <v>118</v>
      </c>
      <c r="B189" s="116" t="s">
        <v>211</v>
      </c>
      <c r="C189" s="116" t="s">
        <v>168</v>
      </c>
      <c r="D189" s="117">
        <v>751</v>
      </c>
      <c r="E189" s="116" t="s">
        <v>738</v>
      </c>
      <c r="F189" s="116" t="s">
        <v>168</v>
      </c>
      <c r="G189" s="117">
        <v>731</v>
      </c>
      <c r="H189" s="117">
        <v>0</v>
      </c>
      <c r="I189" s="116" t="s">
        <v>587</v>
      </c>
      <c r="J189" s="119">
        <v>3042000</v>
      </c>
      <c r="K189" s="119">
        <v>0</v>
      </c>
    </row>
    <row r="190" spans="1:11">
      <c r="A190" s="116" t="s">
        <v>118</v>
      </c>
      <c r="B190" s="116" t="s">
        <v>211</v>
      </c>
      <c r="C190" s="116" t="s">
        <v>168</v>
      </c>
      <c r="D190" s="117">
        <v>756</v>
      </c>
      <c r="E190" s="116" t="s">
        <v>740</v>
      </c>
      <c r="F190" s="116" t="s">
        <v>168</v>
      </c>
      <c r="G190" s="117">
        <v>736</v>
      </c>
      <c r="H190" s="117">
        <v>0</v>
      </c>
      <c r="I190" s="116" t="s">
        <v>741</v>
      </c>
      <c r="J190" s="119">
        <v>0</v>
      </c>
      <c r="K190" s="119">
        <v>400000</v>
      </c>
    </row>
    <row r="191" spans="1:11">
      <c r="A191" s="116" t="s">
        <v>118</v>
      </c>
      <c r="B191" s="116" t="s">
        <v>598</v>
      </c>
      <c r="C191" s="116" t="s">
        <v>168</v>
      </c>
      <c r="D191" s="117">
        <v>760</v>
      </c>
      <c r="E191" s="116" t="s">
        <v>470</v>
      </c>
      <c r="F191" s="116" t="s">
        <v>168</v>
      </c>
      <c r="G191" s="117">
        <v>743</v>
      </c>
      <c r="H191" s="117">
        <v>0</v>
      </c>
      <c r="I191" s="116" t="s">
        <v>742</v>
      </c>
      <c r="J191" s="119">
        <v>7400000</v>
      </c>
      <c r="K191" s="119">
        <v>0</v>
      </c>
    </row>
    <row r="192" spans="1:11">
      <c r="A192" s="116" t="s">
        <v>118</v>
      </c>
      <c r="B192" s="116" t="s">
        <v>211</v>
      </c>
      <c r="C192" s="116" t="s">
        <v>168</v>
      </c>
      <c r="D192" s="117">
        <v>766</v>
      </c>
      <c r="E192" s="116" t="s">
        <v>470</v>
      </c>
      <c r="F192" s="116" t="s">
        <v>168</v>
      </c>
      <c r="G192" s="117">
        <v>750</v>
      </c>
      <c r="H192" s="117">
        <v>0</v>
      </c>
      <c r="I192" s="116" t="s">
        <v>743</v>
      </c>
      <c r="J192" s="119">
        <v>7800000</v>
      </c>
      <c r="K192" s="119">
        <v>0</v>
      </c>
    </row>
    <row r="193" spans="1:11">
      <c r="A193" s="116" t="s">
        <v>118</v>
      </c>
      <c r="B193" s="116" t="s">
        <v>211</v>
      </c>
      <c r="C193" s="116" t="s">
        <v>168</v>
      </c>
      <c r="D193" s="117">
        <v>766</v>
      </c>
      <c r="E193" s="116" t="s">
        <v>470</v>
      </c>
      <c r="F193" s="116" t="s">
        <v>168</v>
      </c>
      <c r="G193" s="117">
        <v>750</v>
      </c>
      <c r="H193" s="117">
        <v>0</v>
      </c>
      <c r="I193" s="116" t="s">
        <v>592</v>
      </c>
      <c r="J193" s="119">
        <v>540000</v>
      </c>
      <c r="K193" s="119">
        <v>0</v>
      </c>
    </row>
    <row r="194" spans="1:11">
      <c r="A194" s="116" t="s">
        <v>118</v>
      </c>
      <c r="B194" s="116" t="s">
        <v>211</v>
      </c>
      <c r="C194" s="116" t="s">
        <v>168</v>
      </c>
      <c r="D194" s="117">
        <v>766</v>
      </c>
      <c r="E194" s="116" t="s">
        <v>470</v>
      </c>
      <c r="F194" s="116" t="s">
        <v>168</v>
      </c>
      <c r="G194" s="117">
        <v>750</v>
      </c>
      <c r="H194" s="117">
        <v>0</v>
      </c>
      <c r="I194" s="116" t="s">
        <v>592</v>
      </c>
      <c r="J194" s="119">
        <v>2450000</v>
      </c>
      <c r="K194" s="119">
        <v>0</v>
      </c>
    </row>
    <row r="195" spans="1:11">
      <c r="A195" s="116" t="s">
        <v>118</v>
      </c>
      <c r="B195" s="116" t="s">
        <v>211</v>
      </c>
      <c r="C195" s="116" t="s">
        <v>168</v>
      </c>
      <c r="D195" s="117">
        <v>774</v>
      </c>
      <c r="E195" s="116" t="s">
        <v>473</v>
      </c>
      <c r="F195" s="116" t="s">
        <v>168</v>
      </c>
      <c r="G195" s="117">
        <v>758</v>
      </c>
      <c r="H195" s="117">
        <v>0</v>
      </c>
      <c r="I195" s="116" t="s">
        <v>744</v>
      </c>
      <c r="J195" s="119">
        <v>0</v>
      </c>
      <c r="K195" s="119">
        <v>1725000</v>
      </c>
    </row>
    <row r="196" spans="1:11">
      <c r="A196" s="116" t="s">
        <v>118</v>
      </c>
      <c r="B196" s="116" t="s">
        <v>211</v>
      </c>
      <c r="C196" s="116" t="s">
        <v>168</v>
      </c>
      <c r="D196" s="117">
        <v>776</v>
      </c>
      <c r="E196" s="116" t="s">
        <v>473</v>
      </c>
      <c r="F196" s="116" t="s">
        <v>168</v>
      </c>
      <c r="G196" s="117">
        <v>760</v>
      </c>
      <c r="H196" s="117">
        <v>0</v>
      </c>
      <c r="I196" s="116" t="s">
        <v>745</v>
      </c>
      <c r="J196" s="119">
        <v>0</v>
      </c>
      <c r="K196" s="119">
        <v>415000</v>
      </c>
    </row>
    <row r="197" spans="1:11">
      <c r="A197" s="116" t="s">
        <v>118</v>
      </c>
      <c r="B197" s="116" t="s">
        <v>746</v>
      </c>
      <c r="C197" s="116" t="s">
        <v>168</v>
      </c>
      <c r="D197" s="117">
        <v>778</v>
      </c>
      <c r="E197" s="116" t="s">
        <v>473</v>
      </c>
      <c r="F197" s="116" t="s">
        <v>168</v>
      </c>
      <c r="G197" s="117">
        <v>762</v>
      </c>
      <c r="H197" s="117">
        <v>0</v>
      </c>
      <c r="I197" s="116" t="s">
        <v>747</v>
      </c>
      <c r="J197" s="119">
        <v>26540000</v>
      </c>
      <c r="K197" s="119">
        <v>0</v>
      </c>
    </row>
    <row r="198" spans="1:11">
      <c r="A198" s="116" t="s">
        <v>118</v>
      </c>
      <c r="B198" s="116" t="s">
        <v>211</v>
      </c>
      <c r="C198" s="116" t="s">
        <v>168</v>
      </c>
      <c r="D198" s="117">
        <v>782</v>
      </c>
      <c r="E198" s="116" t="s">
        <v>473</v>
      </c>
      <c r="F198" s="116" t="s">
        <v>168</v>
      </c>
      <c r="G198" s="117">
        <v>766</v>
      </c>
      <c r="H198" s="117">
        <v>0</v>
      </c>
      <c r="I198" s="116" t="s">
        <v>587</v>
      </c>
      <c r="J198" s="119">
        <v>2400000</v>
      </c>
      <c r="K198" s="119">
        <v>0</v>
      </c>
    </row>
    <row r="199" spans="1:11">
      <c r="A199" s="116" t="s">
        <v>118</v>
      </c>
      <c r="B199" s="116" t="s">
        <v>211</v>
      </c>
      <c r="C199" s="116" t="s">
        <v>168</v>
      </c>
      <c r="D199" s="117">
        <v>782</v>
      </c>
      <c r="E199" s="116" t="s">
        <v>473</v>
      </c>
      <c r="F199" s="116" t="s">
        <v>168</v>
      </c>
      <c r="G199" s="117">
        <v>766</v>
      </c>
      <c r="H199" s="117">
        <v>0</v>
      </c>
      <c r="I199" s="116" t="s">
        <v>592</v>
      </c>
      <c r="J199" s="119">
        <v>3650000</v>
      </c>
      <c r="K199" s="119">
        <v>0</v>
      </c>
    </row>
    <row r="200" spans="1:11">
      <c r="A200" s="116" t="s">
        <v>118</v>
      </c>
      <c r="B200" s="116" t="s">
        <v>209</v>
      </c>
      <c r="C200" s="116" t="s">
        <v>168</v>
      </c>
      <c r="D200" s="117">
        <v>788</v>
      </c>
      <c r="E200" s="116" t="s">
        <v>473</v>
      </c>
      <c r="F200" s="116" t="s">
        <v>168</v>
      </c>
      <c r="G200" s="117">
        <v>772</v>
      </c>
      <c r="H200" s="117">
        <v>0</v>
      </c>
      <c r="I200" s="116" t="s">
        <v>748</v>
      </c>
      <c r="J200" s="119">
        <v>2100000</v>
      </c>
      <c r="K200" s="119">
        <v>0</v>
      </c>
    </row>
    <row r="201" spans="1:11">
      <c r="A201" s="116" t="s">
        <v>118</v>
      </c>
      <c r="B201" s="116" t="s">
        <v>209</v>
      </c>
      <c r="C201" s="116" t="s">
        <v>168</v>
      </c>
      <c r="D201" s="117">
        <v>788</v>
      </c>
      <c r="E201" s="116" t="s">
        <v>473</v>
      </c>
      <c r="F201" s="116" t="s">
        <v>168</v>
      </c>
      <c r="G201" s="117">
        <v>772</v>
      </c>
      <c r="H201" s="117">
        <v>0</v>
      </c>
      <c r="I201" s="116" t="s">
        <v>749</v>
      </c>
      <c r="J201" s="119">
        <v>8750000</v>
      </c>
      <c r="K201" s="119">
        <v>0</v>
      </c>
    </row>
    <row r="202" spans="1:11">
      <c r="A202" s="116" t="s">
        <v>118</v>
      </c>
      <c r="B202" s="116" t="s">
        <v>209</v>
      </c>
      <c r="C202" s="116" t="s">
        <v>168</v>
      </c>
      <c r="D202" s="117">
        <v>788</v>
      </c>
      <c r="E202" s="116" t="s">
        <v>473</v>
      </c>
      <c r="F202" s="116" t="s">
        <v>168</v>
      </c>
      <c r="G202" s="117">
        <v>772</v>
      </c>
      <c r="H202" s="117">
        <v>0</v>
      </c>
      <c r="I202" s="116" t="s">
        <v>597</v>
      </c>
      <c r="J202" s="119">
        <v>36000000</v>
      </c>
      <c r="K202" s="119">
        <v>0</v>
      </c>
    </row>
    <row r="203" spans="1:11">
      <c r="A203" s="116" t="s">
        <v>118</v>
      </c>
      <c r="B203" s="116" t="s">
        <v>605</v>
      </c>
      <c r="C203" s="116" t="s">
        <v>168</v>
      </c>
      <c r="D203" s="117">
        <v>796</v>
      </c>
      <c r="E203" s="116" t="s">
        <v>475</v>
      </c>
      <c r="F203" s="116" t="s">
        <v>168</v>
      </c>
      <c r="G203" s="117">
        <v>784</v>
      </c>
      <c r="H203" s="117">
        <v>0</v>
      </c>
      <c r="I203" s="116" t="s">
        <v>750</v>
      </c>
      <c r="J203" s="119">
        <v>200000</v>
      </c>
      <c r="K203" s="119">
        <v>0</v>
      </c>
    </row>
    <row r="204" spans="1:11">
      <c r="A204" s="116" t="s">
        <v>118</v>
      </c>
      <c r="B204" s="116" t="s">
        <v>605</v>
      </c>
      <c r="C204" s="116" t="s">
        <v>168</v>
      </c>
      <c r="D204" s="117">
        <v>796</v>
      </c>
      <c r="E204" s="116" t="s">
        <v>475</v>
      </c>
      <c r="F204" s="116" t="s">
        <v>168</v>
      </c>
      <c r="G204" s="117">
        <v>784</v>
      </c>
      <c r="H204" s="117">
        <v>0</v>
      </c>
      <c r="I204" s="116" t="s">
        <v>751</v>
      </c>
      <c r="J204" s="119">
        <v>700000</v>
      </c>
      <c r="K204" s="119">
        <v>0</v>
      </c>
    </row>
    <row r="205" spans="1:11">
      <c r="A205" s="116" t="s">
        <v>118</v>
      </c>
      <c r="B205" s="116" t="s">
        <v>598</v>
      </c>
      <c r="C205" s="116" t="s">
        <v>168</v>
      </c>
      <c r="D205" s="117">
        <v>790</v>
      </c>
      <c r="E205" s="116" t="s">
        <v>475</v>
      </c>
      <c r="F205" s="116" t="s">
        <v>168</v>
      </c>
      <c r="G205" s="117">
        <v>1123</v>
      </c>
      <c r="H205" s="117">
        <v>0</v>
      </c>
      <c r="I205" s="116" t="s">
        <v>752</v>
      </c>
      <c r="J205" s="119">
        <v>7680000</v>
      </c>
      <c r="K205" s="119">
        <v>0</v>
      </c>
    </row>
    <row r="206" spans="1:11">
      <c r="A206" s="116" t="s">
        <v>118</v>
      </c>
      <c r="B206" s="116" t="s">
        <v>211</v>
      </c>
      <c r="C206" s="116" t="s">
        <v>168</v>
      </c>
      <c r="D206" s="117">
        <v>790</v>
      </c>
      <c r="E206" s="116" t="s">
        <v>475</v>
      </c>
      <c r="F206" s="116" t="s">
        <v>168</v>
      </c>
      <c r="G206" s="117">
        <v>1123</v>
      </c>
      <c r="H206" s="117">
        <v>0</v>
      </c>
      <c r="I206" s="116" t="s">
        <v>753</v>
      </c>
      <c r="J206" s="119">
        <v>4200000</v>
      </c>
      <c r="K206" s="119">
        <v>0</v>
      </c>
    </row>
    <row r="207" spans="1:11">
      <c r="A207" s="116" t="s">
        <v>118</v>
      </c>
      <c r="B207" s="116" t="s">
        <v>211</v>
      </c>
      <c r="C207" s="116" t="s">
        <v>168</v>
      </c>
      <c r="D207" s="117">
        <v>790</v>
      </c>
      <c r="E207" s="116" t="s">
        <v>475</v>
      </c>
      <c r="F207" s="116" t="s">
        <v>168</v>
      </c>
      <c r="G207" s="117">
        <v>1123</v>
      </c>
      <c r="H207" s="117">
        <v>0</v>
      </c>
      <c r="I207" s="116" t="s">
        <v>754</v>
      </c>
      <c r="J207" s="119">
        <v>6662280</v>
      </c>
      <c r="K207" s="119">
        <v>0</v>
      </c>
    </row>
    <row r="208" spans="1:11">
      <c r="A208" s="116" t="s">
        <v>118</v>
      </c>
      <c r="B208" s="116" t="s">
        <v>211</v>
      </c>
      <c r="C208" s="116" t="s">
        <v>168</v>
      </c>
      <c r="D208" s="117">
        <v>790</v>
      </c>
      <c r="E208" s="116" t="s">
        <v>475</v>
      </c>
      <c r="F208" s="116" t="s">
        <v>168</v>
      </c>
      <c r="G208" s="117">
        <v>1123</v>
      </c>
      <c r="H208" s="117">
        <v>0</v>
      </c>
      <c r="I208" s="116" t="s">
        <v>755</v>
      </c>
      <c r="J208" s="119">
        <v>25369952</v>
      </c>
      <c r="K208" s="119">
        <v>0</v>
      </c>
    </row>
    <row r="209" spans="1:11">
      <c r="A209" s="116" t="s">
        <v>118</v>
      </c>
      <c r="B209" s="116" t="s">
        <v>211</v>
      </c>
      <c r="C209" s="116" t="s">
        <v>168</v>
      </c>
      <c r="D209" s="117">
        <v>790</v>
      </c>
      <c r="E209" s="116" t="s">
        <v>475</v>
      </c>
      <c r="F209" s="116" t="s">
        <v>168</v>
      </c>
      <c r="G209" s="117">
        <v>1123</v>
      </c>
      <c r="H209" s="117">
        <v>0</v>
      </c>
      <c r="I209" s="116" t="s">
        <v>756</v>
      </c>
      <c r="J209" s="119">
        <v>18483929</v>
      </c>
      <c r="K209" s="119">
        <v>0</v>
      </c>
    </row>
    <row r="210" spans="1:11">
      <c r="A210" s="116" t="s">
        <v>118</v>
      </c>
      <c r="B210" s="116" t="s">
        <v>211</v>
      </c>
      <c r="C210" s="116" t="s">
        <v>168</v>
      </c>
      <c r="D210" s="117">
        <v>790</v>
      </c>
      <c r="E210" s="116" t="s">
        <v>475</v>
      </c>
      <c r="F210" s="116" t="s">
        <v>168</v>
      </c>
      <c r="G210" s="117">
        <v>1123</v>
      </c>
      <c r="H210" s="117">
        <v>0</v>
      </c>
      <c r="I210" s="116" t="s">
        <v>757</v>
      </c>
      <c r="J210" s="119">
        <v>3335857</v>
      </c>
      <c r="K210" s="119">
        <v>0</v>
      </c>
    </row>
    <row r="211" spans="1:11">
      <c r="A211" s="116" t="s">
        <v>118</v>
      </c>
      <c r="B211" s="116" t="s">
        <v>211</v>
      </c>
      <c r="C211" s="116" t="s">
        <v>168</v>
      </c>
      <c r="D211" s="117">
        <v>790</v>
      </c>
      <c r="E211" s="116" t="s">
        <v>475</v>
      </c>
      <c r="F211" s="116" t="s">
        <v>168</v>
      </c>
      <c r="G211" s="117">
        <v>1123</v>
      </c>
      <c r="H211" s="117">
        <v>0</v>
      </c>
      <c r="I211" s="116" t="s">
        <v>758</v>
      </c>
      <c r="J211" s="119">
        <v>47888780</v>
      </c>
      <c r="K211" s="119">
        <v>0</v>
      </c>
    </row>
    <row r="212" spans="1:11">
      <c r="A212" s="116" t="s">
        <v>118</v>
      </c>
      <c r="B212" s="116" t="s">
        <v>211</v>
      </c>
      <c r="C212" s="116" t="s">
        <v>168</v>
      </c>
      <c r="D212" s="117">
        <v>790</v>
      </c>
      <c r="E212" s="116" t="s">
        <v>475</v>
      </c>
      <c r="F212" s="116" t="s">
        <v>168</v>
      </c>
      <c r="G212" s="117">
        <v>1123</v>
      </c>
      <c r="H212" s="117">
        <v>0</v>
      </c>
      <c r="I212" s="116" t="s">
        <v>759</v>
      </c>
      <c r="J212" s="119">
        <v>9237462</v>
      </c>
      <c r="K212" s="119">
        <v>0</v>
      </c>
    </row>
    <row r="213" spans="1:11">
      <c r="A213" s="116" t="s">
        <v>118</v>
      </c>
      <c r="B213" s="116" t="s">
        <v>211</v>
      </c>
      <c r="C213" s="116" t="s">
        <v>168</v>
      </c>
      <c r="D213" s="117">
        <v>790</v>
      </c>
      <c r="E213" s="116" t="s">
        <v>475</v>
      </c>
      <c r="F213" s="116" t="s">
        <v>168</v>
      </c>
      <c r="G213" s="117">
        <v>1123</v>
      </c>
      <c r="H213" s="117">
        <v>0</v>
      </c>
      <c r="I213" s="116" t="s">
        <v>760</v>
      </c>
      <c r="J213" s="119">
        <v>30619804</v>
      </c>
      <c r="K213" s="119">
        <v>0</v>
      </c>
    </row>
    <row r="214" spans="1:11">
      <c r="A214" s="116" t="s">
        <v>118</v>
      </c>
      <c r="B214" s="116" t="s">
        <v>211</v>
      </c>
      <c r="C214" s="116" t="s">
        <v>168</v>
      </c>
      <c r="D214" s="117">
        <v>790</v>
      </c>
      <c r="E214" s="116" t="s">
        <v>475</v>
      </c>
      <c r="F214" s="116" t="s">
        <v>168</v>
      </c>
      <c r="G214" s="117">
        <v>1123</v>
      </c>
      <c r="H214" s="117">
        <v>0</v>
      </c>
      <c r="I214" s="116" t="s">
        <v>761</v>
      </c>
      <c r="J214" s="119">
        <v>19784599</v>
      </c>
      <c r="K214" s="119">
        <v>0</v>
      </c>
    </row>
    <row r="215" spans="1:11">
      <c r="A215" s="116" t="s">
        <v>118</v>
      </c>
      <c r="B215" s="116" t="s">
        <v>211</v>
      </c>
      <c r="C215" s="116" t="s">
        <v>168</v>
      </c>
      <c r="D215" s="117">
        <v>790</v>
      </c>
      <c r="E215" s="116" t="s">
        <v>475</v>
      </c>
      <c r="F215" s="116" t="s">
        <v>168</v>
      </c>
      <c r="G215" s="117">
        <v>1123</v>
      </c>
      <c r="H215" s="117">
        <v>0</v>
      </c>
      <c r="I215" s="116" t="s">
        <v>762</v>
      </c>
      <c r="J215" s="119">
        <v>4441520</v>
      </c>
      <c r="K215" s="119">
        <v>0</v>
      </c>
    </row>
    <row r="216" spans="1:11">
      <c r="A216" s="116" t="s">
        <v>118</v>
      </c>
      <c r="B216" s="116" t="s">
        <v>211</v>
      </c>
      <c r="C216" s="116" t="s">
        <v>168</v>
      </c>
      <c r="D216" s="117">
        <v>790</v>
      </c>
      <c r="E216" s="116" t="s">
        <v>475</v>
      </c>
      <c r="F216" s="116" t="s">
        <v>168</v>
      </c>
      <c r="G216" s="117">
        <v>1123</v>
      </c>
      <c r="H216" s="117">
        <v>0</v>
      </c>
      <c r="I216" s="116" t="s">
        <v>763</v>
      </c>
      <c r="J216" s="119">
        <v>32831702</v>
      </c>
      <c r="K216" s="119">
        <v>0</v>
      </c>
    </row>
    <row r="217" spans="1:11">
      <c r="A217" s="116" t="s">
        <v>118</v>
      </c>
      <c r="B217" s="116" t="s">
        <v>211</v>
      </c>
      <c r="C217" s="116" t="s">
        <v>168</v>
      </c>
      <c r="D217" s="117">
        <v>790</v>
      </c>
      <c r="E217" s="116" t="s">
        <v>475</v>
      </c>
      <c r="F217" s="116" t="s">
        <v>168</v>
      </c>
      <c r="G217" s="117">
        <v>1123</v>
      </c>
      <c r="H217" s="117">
        <v>0</v>
      </c>
      <c r="I217" s="116" t="s">
        <v>764</v>
      </c>
      <c r="J217" s="119">
        <v>36967859</v>
      </c>
      <c r="K217" s="119">
        <v>0</v>
      </c>
    </row>
    <row r="218" spans="1:11">
      <c r="A218" s="116" t="s">
        <v>118</v>
      </c>
      <c r="B218" s="116" t="s">
        <v>211</v>
      </c>
      <c r="C218" s="116" t="s">
        <v>168</v>
      </c>
      <c r="D218" s="117">
        <v>790</v>
      </c>
      <c r="E218" s="116" t="s">
        <v>475</v>
      </c>
      <c r="F218" s="116" t="s">
        <v>168</v>
      </c>
      <c r="G218" s="117">
        <v>1123</v>
      </c>
      <c r="H218" s="117">
        <v>0</v>
      </c>
      <c r="I218" s="116" t="s">
        <v>765</v>
      </c>
      <c r="J218" s="119">
        <v>3465405</v>
      </c>
      <c r="K218" s="119">
        <v>0</v>
      </c>
    </row>
    <row r="219" spans="1:11">
      <c r="A219" s="116" t="s">
        <v>118</v>
      </c>
      <c r="B219" s="116" t="s">
        <v>211</v>
      </c>
      <c r="C219" s="116" t="s">
        <v>168</v>
      </c>
      <c r="D219" s="117">
        <v>790</v>
      </c>
      <c r="E219" s="116" t="s">
        <v>475</v>
      </c>
      <c r="F219" s="116" t="s">
        <v>168</v>
      </c>
      <c r="G219" s="117">
        <v>1123</v>
      </c>
      <c r="H219" s="117">
        <v>0</v>
      </c>
      <c r="I219" s="116" t="s">
        <v>766</v>
      </c>
      <c r="J219" s="119">
        <v>61297639</v>
      </c>
      <c r="K219" s="119">
        <v>0</v>
      </c>
    </row>
    <row r="220" spans="1:11">
      <c r="A220" s="116" t="s">
        <v>118</v>
      </c>
      <c r="B220" s="116" t="s">
        <v>211</v>
      </c>
      <c r="C220" s="116" t="s">
        <v>168</v>
      </c>
      <c r="D220" s="117">
        <v>790</v>
      </c>
      <c r="E220" s="116" t="s">
        <v>475</v>
      </c>
      <c r="F220" s="116" t="s">
        <v>168</v>
      </c>
      <c r="G220" s="117">
        <v>1123</v>
      </c>
      <c r="H220" s="117">
        <v>0</v>
      </c>
      <c r="I220" s="116" t="s">
        <v>767</v>
      </c>
      <c r="J220" s="119">
        <v>12008701</v>
      </c>
      <c r="K220" s="119">
        <v>0</v>
      </c>
    </row>
    <row r="221" spans="1:11">
      <c r="A221" s="116" t="s">
        <v>118</v>
      </c>
      <c r="B221" s="116" t="s">
        <v>211</v>
      </c>
      <c r="C221" s="116" t="s">
        <v>168</v>
      </c>
      <c r="D221" s="117">
        <v>790</v>
      </c>
      <c r="E221" s="116" t="s">
        <v>475</v>
      </c>
      <c r="F221" s="116" t="s">
        <v>168</v>
      </c>
      <c r="G221" s="117">
        <v>1123</v>
      </c>
      <c r="H221" s="117">
        <v>0</v>
      </c>
      <c r="I221" s="116" t="s">
        <v>768</v>
      </c>
      <c r="J221" s="119">
        <v>37305067</v>
      </c>
      <c r="K221" s="119">
        <v>0</v>
      </c>
    </row>
    <row r="222" spans="1:11">
      <c r="A222" s="116" t="s">
        <v>118</v>
      </c>
      <c r="B222" s="116" t="s">
        <v>211</v>
      </c>
      <c r="C222" s="116" t="s">
        <v>168</v>
      </c>
      <c r="D222" s="117">
        <v>790</v>
      </c>
      <c r="E222" s="116" t="s">
        <v>475</v>
      </c>
      <c r="F222" s="116" t="s">
        <v>168</v>
      </c>
      <c r="G222" s="117">
        <v>1123</v>
      </c>
      <c r="H222" s="117">
        <v>0</v>
      </c>
      <c r="I222" s="116" t="s">
        <v>769</v>
      </c>
      <c r="J222" s="119">
        <v>23685788</v>
      </c>
      <c r="K222" s="119">
        <v>0</v>
      </c>
    </row>
    <row r="223" spans="1:11">
      <c r="A223" s="116" t="s">
        <v>118</v>
      </c>
      <c r="B223" s="116" t="s">
        <v>211</v>
      </c>
      <c r="C223" s="116" t="s">
        <v>168</v>
      </c>
      <c r="D223" s="117">
        <v>790</v>
      </c>
      <c r="E223" s="116" t="s">
        <v>475</v>
      </c>
      <c r="F223" s="116" t="s">
        <v>168</v>
      </c>
      <c r="G223" s="117">
        <v>1123</v>
      </c>
      <c r="H223" s="117">
        <v>0</v>
      </c>
      <c r="I223" s="116" t="s">
        <v>770</v>
      </c>
      <c r="J223" s="119">
        <v>2234548</v>
      </c>
      <c r="K223" s="119">
        <v>0</v>
      </c>
    </row>
    <row r="224" spans="1:11">
      <c r="A224" s="116" t="s">
        <v>118</v>
      </c>
      <c r="B224" s="116" t="s">
        <v>211</v>
      </c>
      <c r="C224" s="116" t="s">
        <v>168</v>
      </c>
      <c r="D224" s="117">
        <v>790</v>
      </c>
      <c r="E224" s="116" t="s">
        <v>475</v>
      </c>
      <c r="F224" s="116" t="s">
        <v>168</v>
      </c>
      <c r="G224" s="117">
        <v>1123</v>
      </c>
      <c r="H224" s="117">
        <v>0</v>
      </c>
      <c r="I224" s="116" t="s">
        <v>771</v>
      </c>
      <c r="J224" s="119">
        <v>19566663</v>
      </c>
      <c r="K224" s="119">
        <v>0</v>
      </c>
    </row>
    <row r="225" spans="1:11">
      <c r="A225" s="116" t="s">
        <v>118</v>
      </c>
      <c r="B225" s="116" t="s">
        <v>211</v>
      </c>
      <c r="C225" s="116" t="s">
        <v>168</v>
      </c>
      <c r="D225" s="117">
        <v>790</v>
      </c>
      <c r="E225" s="116" t="s">
        <v>475</v>
      </c>
      <c r="F225" s="116" t="s">
        <v>168</v>
      </c>
      <c r="G225" s="117">
        <v>1123</v>
      </c>
      <c r="H225" s="117">
        <v>0</v>
      </c>
      <c r="I225" s="116" t="s">
        <v>772</v>
      </c>
      <c r="J225" s="119">
        <v>34709078</v>
      </c>
      <c r="K225" s="119">
        <v>0</v>
      </c>
    </row>
    <row r="226" spans="1:11">
      <c r="A226" s="116" t="s">
        <v>118</v>
      </c>
      <c r="B226" s="116" t="s">
        <v>211</v>
      </c>
      <c r="C226" s="116" t="s">
        <v>168</v>
      </c>
      <c r="D226" s="117">
        <v>790</v>
      </c>
      <c r="E226" s="116" t="s">
        <v>475</v>
      </c>
      <c r="F226" s="116" t="s">
        <v>168</v>
      </c>
      <c r="G226" s="117">
        <v>1123</v>
      </c>
      <c r="H226" s="117">
        <v>0</v>
      </c>
      <c r="I226" s="116" t="s">
        <v>773</v>
      </c>
      <c r="J226" s="119">
        <v>18429438</v>
      </c>
      <c r="K226" s="119">
        <v>0</v>
      </c>
    </row>
    <row r="227" spans="1:11">
      <c r="A227" s="116" t="s">
        <v>118</v>
      </c>
      <c r="B227" s="116" t="s">
        <v>211</v>
      </c>
      <c r="C227" s="116" t="s">
        <v>168</v>
      </c>
      <c r="D227" s="117">
        <v>790</v>
      </c>
      <c r="E227" s="116" t="s">
        <v>475</v>
      </c>
      <c r="F227" s="116" t="s">
        <v>168</v>
      </c>
      <c r="G227" s="117">
        <v>1123</v>
      </c>
      <c r="H227" s="117">
        <v>0</v>
      </c>
      <c r="I227" s="116" t="s">
        <v>774</v>
      </c>
      <c r="J227" s="119">
        <v>43481423</v>
      </c>
      <c r="K227" s="119">
        <v>0</v>
      </c>
    </row>
    <row r="228" spans="1:11">
      <c r="A228" s="116" t="s">
        <v>118</v>
      </c>
      <c r="B228" s="116" t="s">
        <v>211</v>
      </c>
      <c r="C228" s="116" t="s">
        <v>168</v>
      </c>
      <c r="D228" s="117">
        <v>790</v>
      </c>
      <c r="E228" s="116" t="s">
        <v>475</v>
      </c>
      <c r="F228" s="116" t="s">
        <v>168</v>
      </c>
      <c r="G228" s="117">
        <v>1123</v>
      </c>
      <c r="H228" s="117">
        <v>0</v>
      </c>
      <c r="I228" s="116" t="s">
        <v>775</v>
      </c>
      <c r="J228" s="119">
        <v>4848102</v>
      </c>
      <c r="K228" s="119">
        <v>0</v>
      </c>
    </row>
    <row r="229" spans="1:11">
      <c r="A229" s="116" t="s">
        <v>118</v>
      </c>
      <c r="B229" s="116" t="s">
        <v>211</v>
      </c>
      <c r="C229" s="116" t="s">
        <v>168</v>
      </c>
      <c r="D229" s="117">
        <v>790</v>
      </c>
      <c r="E229" s="116" t="s">
        <v>475</v>
      </c>
      <c r="F229" s="116" t="s">
        <v>168</v>
      </c>
      <c r="G229" s="117">
        <v>1123</v>
      </c>
      <c r="H229" s="117">
        <v>0</v>
      </c>
      <c r="I229" s="116" t="s">
        <v>776</v>
      </c>
      <c r="J229" s="119">
        <v>6517268</v>
      </c>
      <c r="K229" s="119">
        <v>0</v>
      </c>
    </row>
    <row r="230" spans="1:11">
      <c r="A230" s="116" t="s">
        <v>118</v>
      </c>
      <c r="B230" s="116" t="s">
        <v>211</v>
      </c>
      <c r="C230" s="116" t="s">
        <v>168</v>
      </c>
      <c r="D230" s="117">
        <v>790</v>
      </c>
      <c r="E230" s="116" t="s">
        <v>475</v>
      </c>
      <c r="F230" s="116" t="s">
        <v>168</v>
      </c>
      <c r="G230" s="117">
        <v>1123</v>
      </c>
      <c r="H230" s="117">
        <v>0</v>
      </c>
      <c r="I230" s="116" t="s">
        <v>777</v>
      </c>
      <c r="J230" s="119">
        <v>6361365</v>
      </c>
      <c r="K230" s="119">
        <v>0</v>
      </c>
    </row>
    <row r="231" spans="1:11">
      <c r="A231" s="116" t="s">
        <v>118</v>
      </c>
      <c r="B231" s="116" t="s">
        <v>211</v>
      </c>
      <c r="C231" s="116" t="s">
        <v>168</v>
      </c>
      <c r="D231" s="117">
        <v>790</v>
      </c>
      <c r="E231" s="116" t="s">
        <v>475</v>
      </c>
      <c r="F231" s="116" t="s">
        <v>168</v>
      </c>
      <c r="G231" s="117">
        <v>1123</v>
      </c>
      <c r="H231" s="117">
        <v>0</v>
      </c>
      <c r="I231" s="116" t="s">
        <v>778</v>
      </c>
      <c r="J231" s="119">
        <v>19646098</v>
      </c>
      <c r="K231" s="119">
        <v>0</v>
      </c>
    </row>
    <row r="232" spans="1:11">
      <c r="A232" s="116" t="s">
        <v>118</v>
      </c>
      <c r="B232" s="116" t="s">
        <v>211</v>
      </c>
      <c r="C232" s="116" t="s">
        <v>168</v>
      </c>
      <c r="D232" s="117">
        <v>790</v>
      </c>
      <c r="E232" s="116" t="s">
        <v>475</v>
      </c>
      <c r="F232" s="116" t="s">
        <v>168</v>
      </c>
      <c r="G232" s="117">
        <v>1123</v>
      </c>
      <c r="H232" s="117">
        <v>0</v>
      </c>
      <c r="I232" s="116" t="s">
        <v>779</v>
      </c>
      <c r="J232" s="119">
        <v>6862915</v>
      </c>
      <c r="K232" s="119">
        <v>0</v>
      </c>
    </row>
    <row r="233" spans="1:11">
      <c r="A233" s="116" t="s">
        <v>118</v>
      </c>
      <c r="B233" s="116" t="s">
        <v>211</v>
      </c>
      <c r="C233" s="116" t="s">
        <v>168</v>
      </c>
      <c r="D233" s="117">
        <v>790</v>
      </c>
      <c r="E233" s="116" t="s">
        <v>475</v>
      </c>
      <c r="F233" s="116" t="s">
        <v>168</v>
      </c>
      <c r="G233" s="117">
        <v>1123</v>
      </c>
      <c r="H233" s="117">
        <v>0</v>
      </c>
      <c r="I233" s="116" t="s">
        <v>780</v>
      </c>
      <c r="J233" s="119">
        <v>34825216</v>
      </c>
      <c r="K233" s="119">
        <v>0</v>
      </c>
    </row>
    <row r="234" spans="1:11">
      <c r="A234" s="116" t="s">
        <v>118</v>
      </c>
      <c r="B234" s="116" t="s">
        <v>211</v>
      </c>
      <c r="C234" s="116" t="s">
        <v>168</v>
      </c>
      <c r="D234" s="117">
        <v>790</v>
      </c>
      <c r="E234" s="116" t="s">
        <v>475</v>
      </c>
      <c r="F234" s="116" t="s">
        <v>168</v>
      </c>
      <c r="G234" s="117">
        <v>1123</v>
      </c>
      <c r="H234" s="117">
        <v>0</v>
      </c>
      <c r="I234" s="116" t="s">
        <v>781</v>
      </c>
      <c r="J234" s="119">
        <v>42027510</v>
      </c>
      <c r="K234" s="119">
        <v>0</v>
      </c>
    </row>
    <row r="235" spans="1:11">
      <c r="A235" s="116" t="s">
        <v>118</v>
      </c>
      <c r="B235" s="116" t="s">
        <v>211</v>
      </c>
      <c r="C235" s="116" t="s">
        <v>168</v>
      </c>
      <c r="D235" s="117">
        <v>790</v>
      </c>
      <c r="E235" s="116" t="s">
        <v>475</v>
      </c>
      <c r="F235" s="116" t="s">
        <v>168</v>
      </c>
      <c r="G235" s="117">
        <v>1123</v>
      </c>
      <c r="H235" s="117">
        <v>0</v>
      </c>
      <c r="I235" s="116" t="s">
        <v>782</v>
      </c>
      <c r="J235" s="119">
        <v>3287648</v>
      </c>
      <c r="K235" s="119">
        <v>0</v>
      </c>
    </row>
    <row r="236" spans="1:11">
      <c r="A236" s="116" t="s">
        <v>118</v>
      </c>
      <c r="B236" s="116" t="s">
        <v>211</v>
      </c>
      <c r="C236" s="116" t="s">
        <v>168</v>
      </c>
      <c r="D236" s="117">
        <v>790</v>
      </c>
      <c r="E236" s="116" t="s">
        <v>475</v>
      </c>
      <c r="F236" s="116" t="s">
        <v>168</v>
      </c>
      <c r="G236" s="117">
        <v>1123</v>
      </c>
      <c r="H236" s="117">
        <v>0</v>
      </c>
      <c r="I236" s="116" t="s">
        <v>783</v>
      </c>
      <c r="J236" s="119">
        <v>2740000</v>
      </c>
      <c r="K236" s="119">
        <v>0</v>
      </c>
    </row>
    <row r="237" spans="1:11">
      <c r="A237" s="116" t="s">
        <v>118</v>
      </c>
      <c r="B237" s="116" t="s">
        <v>211</v>
      </c>
      <c r="C237" s="116" t="s">
        <v>168</v>
      </c>
      <c r="D237" s="117">
        <v>790</v>
      </c>
      <c r="E237" s="116" t="s">
        <v>475</v>
      </c>
      <c r="F237" s="116" t="s">
        <v>168</v>
      </c>
      <c r="G237" s="117">
        <v>1123</v>
      </c>
      <c r="H237" s="117">
        <v>0</v>
      </c>
      <c r="I237" s="116" t="s">
        <v>784</v>
      </c>
      <c r="J237" s="119">
        <v>52407713</v>
      </c>
      <c r="K237" s="119">
        <v>0</v>
      </c>
    </row>
    <row r="238" spans="1:11">
      <c r="A238" s="116" t="s">
        <v>118</v>
      </c>
      <c r="B238" s="116" t="s">
        <v>211</v>
      </c>
      <c r="C238" s="116" t="s">
        <v>168</v>
      </c>
      <c r="D238" s="117">
        <v>790</v>
      </c>
      <c r="E238" s="116" t="s">
        <v>475</v>
      </c>
      <c r="F238" s="116" t="s">
        <v>168</v>
      </c>
      <c r="G238" s="117">
        <v>1123</v>
      </c>
      <c r="H238" s="117">
        <v>0</v>
      </c>
      <c r="I238" s="116" t="s">
        <v>785</v>
      </c>
      <c r="J238" s="119">
        <v>10385290</v>
      </c>
      <c r="K238" s="119">
        <v>0</v>
      </c>
    </row>
    <row r="239" spans="1:11">
      <c r="A239" s="116" t="s">
        <v>118</v>
      </c>
      <c r="B239" s="116" t="s">
        <v>211</v>
      </c>
      <c r="C239" s="116" t="s">
        <v>168</v>
      </c>
      <c r="D239" s="117">
        <v>790</v>
      </c>
      <c r="E239" s="116" t="s">
        <v>475</v>
      </c>
      <c r="F239" s="116" t="s">
        <v>168</v>
      </c>
      <c r="G239" s="117">
        <v>1123</v>
      </c>
      <c r="H239" s="117">
        <v>0</v>
      </c>
      <c r="I239" s="116" t="s">
        <v>786</v>
      </c>
      <c r="J239" s="119">
        <v>36964204</v>
      </c>
      <c r="K239" s="119">
        <v>0</v>
      </c>
    </row>
    <row r="240" spans="1:11">
      <c r="A240" s="116" t="s">
        <v>118</v>
      </c>
      <c r="B240" s="116" t="s">
        <v>211</v>
      </c>
      <c r="C240" s="116" t="s">
        <v>168</v>
      </c>
      <c r="D240" s="117">
        <v>790</v>
      </c>
      <c r="E240" s="116" t="s">
        <v>475</v>
      </c>
      <c r="F240" s="116" t="s">
        <v>168</v>
      </c>
      <c r="G240" s="117">
        <v>1123</v>
      </c>
      <c r="H240" s="117">
        <v>0</v>
      </c>
      <c r="I240" s="116" t="s">
        <v>787</v>
      </c>
      <c r="J240" s="119">
        <v>12264156</v>
      </c>
      <c r="K240" s="119">
        <v>0</v>
      </c>
    </row>
    <row r="241" spans="1:11">
      <c r="A241" s="116" t="s">
        <v>118</v>
      </c>
      <c r="B241" s="116" t="s">
        <v>211</v>
      </c>
      <c r="C241" s="116" t="s">
        <v>168</v>
      </c>
      <c r="D241" s="117">
        <v>790</v>
      </c>
      <c r="E241" s="116" t="s">
        <v>475</v>
      </c>
      <c r="F241" s="116" t="s">
        <v>168</v>
      </c>
      <c r="G241" s="117">
        <v>1123</v>
      </c>
      <c r="H241" s="117">
        <v>0</v>
      </c>
      <c r="I241" s="116" t="s">
        <v>788</v>
      </c>
      <c r="J241" s="119">
        <v>92560694</v>
      </c>
      <c r="K241" s="119">
        <v>0</v>
      </c>
    </row>
    <row r="242" spans="1:11">
      <c r="A242" s="116" t="s">
        <v>118</v>
      </c>
      <c r="B242" s="116" t="s">
        <v>211</v>
      </c>
      <c r="C242" s="116" t="s">
        <v>168</v>
      </c>
      <c r="D242" s="117">
        <v>790</v>
      </c>
      <c r="E242" s="116" t="s">
        <v>475</v>
      </c>
      <c r="F242" s="116" t="s">
        <v>168</v>
      </c>
      <c r="G242" s="117">
        <v>1123</v>
      </c>
      <c r="H242" s="117">
        <v>0</v>
      </c>
      <c r="I242" s="116" t="s">
        <v>789</v>
      </c>
      <c r="J242" s="119">
        <v>1598774</v>
      </c>
      <c r="K242" s="119">
        <v>0</v>
      </c>
    </row>
    <row r="243" spans="1:11">
      <c r="A243" s="116" t="s">
        <v>118</v>
      </c>
      <c r="B243" s="116" t="s">
        <v>211</v>
      </c>
      <c r="C243" s="116" t="s">
        <v>168</v>
      </c>
      <c r="D243" s="117">
        <v>790</v>
      </c>
      <c r="E243" s="116" t="s">
        <v>475</v>
      </c>
      <c r="F243" s="116" t="s">
        <v>168</v>
      </c>
      <c r="G243" s="117">
        <v>1123</v>
      </c>
      <c r="H243" s="117">
        <v>0</v>
      </c>
      <c r="I243" s="116" t="s">
        <v>790</v>
      </c>
      <c r="J243" s="119">
        <v>3766957</v>
      </c>
      <c r="K243" s="119">
        <v>0</v>
      </c>
    </row>
    <row r="244" spans="1:11">
      <c r="A244" s="116" t="s">
        <v>118</v>
      </c>
      <c r="B244" s="116" t="s">
        <v>211</v>
      </c>
      <c r="C244" s="116" t="s">
        <v>168</v>
      </c>
      <c r="D244" s="117">
        <v>790</v>
      </c>
      <c r="E244" s="116" t="s">
        <v>475</v>
      </c>
      <c r="F244" s="116" t="s">
        <v>168</v>
      </c>
      <c r="G244" s="117">
        <v>1123</v>
      </c>
      <c r="H244" s="117">
        <v>0</v>
      </c>
      <c r="I244" s="116" t="s">
        <v>791</v>
      </c>
      <c r="J244" s="119">
        <v>491753</v>
      </c>
      <c r="K244" s="119">
        <v>0</v>
      </c>
    </row>
    <row r="245" spans="1:11">
      <c r="A245" s="116" t="s">
        <v>118</v>
      </c>
      <c r="B245" s="116" t="s">
        <v>211</v>
      </c>
      <c r="C245" s="116" t="s">
        <v>168</v>
      </c>
      <c r="D245" s="117">
        <v>790</v>
      </c>
      <c r="E245" s="116" t="s">
        <v>475</v>
      </c>
      <c r="F245" s="116" t="s">
        <v>168</v>
      </c>
      <c r="G245" s="117">
        <v>1123</v>
      </c>
      <c r="H245" s="117">
        <v>0</v>
      </c>
      <c r="I245" s="116" t="s">
        <v>792</v>
      </c>
      <c r="J245" s="119">
        <v>3782517</v>
      </c>
      <c r="K245" s="119">
        <v>0</v>
      </c>
    </row>
    <row r="246" spans="1:11">
      <c r="A246" s="116" t="s">
        <v>118</v>
      </c>
      <c r="B246" s="116" t="s">
        <v>211</v>
      </c>
      <c r="C246" s="116" t="s">
        <v>168</v>
      </c>
      <c r="D246" s="117">
        <v>790</v>
      </c>
      <c r="E246" s="116" t="s">
        <v>475</v>
      </c>
      <c r="F246" s="116" t="s">
        <v>168</v>
      </c>
      <c r="G246" s="117">
        <v>1123</v>
      </c>
      <c r="H246" s="117">
        <v>0</v>
      </c>
      <c r="I246" s="116" t="s">
        <v>793</v>
      </c>
      <c r="J246" s="119">
        <v>276445</v>
      </c>
      <c r="K246" s="119">
        <v>0</v>
      </c>
    </row>
    <row r="247" spans="1:11">
      <c r="A247" s="116" t="s">
        <v>118</v>
      </c>
      <c r="B247" s="116" t="s">
        <v>211</v>
      </c>
      <c r="C247" s="116" t="s">
        <v>168</v>
      </c>
      <c r="D247" s="117">
        <v>790</v>
      </c>
      <c r="E247" s="116" t="s">
        <v>475</v>
      </c>
      <c r="F247" s="116" t="s">
        <v>168</v>
      </c>
      <c r="G247" s="117">
        <v>1123</v>
      </c>
      <c r="H247" s="117">
        <v>0</v>
      </c>
      <c r="I247" s="116" t="s">
        <v>794</v>
      </c>
      <c r="J247" s="119">
        <v>3951611</v>
      </c>
      <c r="K247" s="119">
        <v>0</v>
      </c>
    </row>
    <row r="248" spans="1:11">
      <c r="A248" s="116" t="s">
        <v>118</v>
      </c>
      <c r="B248" s="116" t="s">
        <v>211</v>
      </c>
      <c r="C248" s="116" t="s">
        <v>168</v>
      </c>
      <c r="D248" s="117">
        <v>790</v>
      </c>
      <c r="E248" s="116" t="s">
        <v>475</v>
      </c>
      <c r="F248" s="116" t="s">
        <v>168</v>
      </c>
      <c r="G248" s="117">
        <v>1123</v>
      </c>
      <c r="H248" s="117">
        <v>0</v>
      </c>
      <c r="I248" s="116" t="s">
        <v>795</v>
      </c>
      <c r="J248" s="119">
        <v>2057161</v>
      </c>
      <c r="K248" s="119">
        <v>0</v>
      </c>
    </row>
    <row r="249" spans="1:11">
      <c r="A249" s="116" t="s">
        <v>118</v>
      </c>
      <c r="B249" s="116" t="s">
        <v>211</v>
      </c>
      <c r="C249" s="116" t="s">
        <v>168</v>
      </c>
      <c r="D249" s="117">
        <v>790</v>
      </c>
      <c r="E249" s="116" t="s">
        <v>475</v>
      </c>
      <c r="F249" s="116" t="s">
        <v>168</v>
      </c>
      <c r="G249" s="117">
        <v>1123</v>
      </c>
      <c r="H249" s="117">
        <v>0</v>
      </c>
      <c r="I249" s="116" t="s">
        <v>796</v>
      </c>
      <c r="J249" s="119">
        <v>2220000</v>
      </c>
      <c r="K249" s="119">
        <v>0</v>
      </c>
    </row>
    <row r="250" spans="1:11">
      <c r="A250" s="116" t="s">
        <v>118</v>
      </c>
      <c r="B250" s="116" t="s">
        <v>211</v>
      </c>
      <c r="C250" s="116" t="s">
        <v>168</v>
      </c>
      <c r="D250" s="117">
        <v>790</v>
      </c>
      <c r="E250" s="116" t="s">
        <v>475</v>
      </c>
      <c r="F250" s="116" t="s">
        <v>168</v>
      </c>
      <c r="G250" s="117">
        <v>1123</v>
      </c>
      <c r="H250" s="117">
        <v>0</v>
      </c>
      <c r="I250" s="116" t="s">
        <v>797</v>
      </c>
      <c r="J250" s="119">
        <v>9750000</v>
      </c>
      <c r="K250" s="119">
        <v>0</v>
      </c>
    </row>
    <row r="251" spans="1:11">
      <c r="A251" s="116" t="s">
        <v>118</v>
      </c>
      <c r="B251" s="116" t="s">
        <v>211</v>
      </c>
      <c r="C251" s="116" t="s">
        <v>168</v>
      </c>
      <c r="D251" s="117">
        <v>790</v>
      </c>
      <c r="E251" s="116" t="s">
        <v>475</v>
      </c>
      <c r="F251" s="116" t="s">
        <v>168</v>
      </c>
      <c r="G251" s="117">
        <v>1123</v>
      </c>
      <c r="H251" s="117">
        <v>0</v>
      </c>
      <c r="I251" s="116" t="s">
        <v>798</v>
      </c>
      <c r="J251" s="119">
        <v>3272500</v>
      </c>
      <c r="K251" s="119">
        <v>0</v>
      </c>
    </row>
    <row r="252" spans="1:11">
      <c r="A252" s="116" t="s">
        <v>118</v>
      </c>
      <c r="B252" s="116" t="s">
        <v>211</v>
      </c>
      <c r="C252" s="116" t="s">
        <v>168</v>
      </c>
      <c r="D252" s="117">
        <v>790</v>
      </c>
      <c r="E252" s="116" t="s">
        <v>475</v>
      </c>
      <c r="F252" s="116" t="s">
        <v>168</v>
      </c>
      <c r="G252" s="117">
        <v>1123</v>
      </c>
      <c r="H252" s="117">
        <v>0</v>
      </c>
      <c r="I252" s="116" t="s">
        <v>799</v>
      </c>
      <c r="J252" s="119">
        <v>9300000</v>
      </c>
      <c r="K252" s="119">
        <v>0</v>
      </c>
    </row>
    <row r="253" spans="1:11">
      <c r="A253" s="116" t="s">
        <v>118</v>
      </c>
      <c r="B253" s="116" t="s">
        <v>211</v>
      </c>
      <c r="C253" s="116" t="s">
        <v>168</v>
      </c>
      <c r="D253" s="117">
        <v>790</v>
      </c>
      <c r="E253" s="116" t="s">
        <v>475</v>
      </c>
      <c r="F253" s="116" t="s">
        <v>168</v>
      </c>
      <c r="G253" s="117">
        <v>1123</v>
      </c>
      <c r="H253" s="117">
        <v>0</v>
      </c>
      <c r="I253" s="116" t="s">
        <v>800</v>
      </c>
      <c r="J253" s="119">
        <v>650000</v>
      </c>
      <c r="K253" s="119">
        <v>0</v>
      </c>
    </row>
    <row r="254" spans="1:11">
      <c r="A254" s="116" t="s">
        <v>118</v>
      </c>
      <c r="B254" s="116" t="s">
        <v>211</v>
      </c>
      <c r="C254" s="116" t="s">
        <v>168</v>
      </c>
      <c r="D254" s="117">
        <v>790</v>
      </c>
      <c r="E254" s="116" t="s">
        <v>475</v>
      </c>
      <c r="F254" s="116" t="s">
        <v>168</v>
      </c>
      <c r="G254" s="117">
        <v>1123</v>
      </c>
      <c r="H254" s="117">
        <v>0</v>
      </c>
      <c r="I254" s="116" t="s">
        <v>801</v>
      </c>
      <c r="J254" s="119">
        <v>1280000</v>
      </c>
      <c r="K254" s="119">
        <v>0</v>
      </c>
    </row>
    <row r="255" spans="1:11">
      <c r="A255" s="116" t="s">
        <v>118</v>
      </c>
      <c r="B255" s="116" t="s">
        <v>211</v>
      </c>
      <c r="C255" s="116" t="s">
        <v>168</v>
      </c>
      <c r="D255" s="117">
        <v>790</v>
      </c>
      <c r="E255" s="116" t="s">
        <v>475</v>
      </c>
      <c r="F255" s="116" t="s">
        <v>168</v>
      </c>
      <c r="G255" s="117">
        <v>1123</v>
      </c>
      <c r="H255" s="117">
        <v>0</v>
      </c>
      <c r="I255" s="116" t="s">
        <v>802</v>
      </c>
      <c r="J255" s="119">
        <v>3096000</v>
      </c>
      <c r="K255" s="119">
        <v>0</v>
      </c>
    </row>
    <row r="256" spans="1:11">
      <c r="A256" s="116" t="s">
        <v>118</v>
      </c>
      <c r="B256" s="116" t="s">
        <v>211</v>
      </c>
      <c r="C256" s="116" t="s">
        <v>168</v>
      </c>
      <c r="D256" s="117">
        <v>790</v>
      </c>
      <c r="E256" s="116" t="s">
        <v>475</v>
      </c>
      <c r="F256" s="116" t="s">
        <v>168</v>
      </c>
      <c r="G256" s="117">
        <v>1123</v>
      </c>
      <c r="H256" s="117">
        <v>0</v>
      </c>
      <c r="I256" s="116" t="s">
        <v>803</v>
      </c>
      <c r="J256" s="119">
        <v>12850000</v>
      </c>
      <c r="K256" s="119">
        <v>0</v>
      </c>
    </row>
    <row r="257" spans="1:11">
      <c r="A257" s="116" t="s">
        <v>118</v>
      </c>
      <c r="B257" s="116" t="s">
        <v>211</v>
      </c>
      <c r="C257" s="116" t="s">
        <v>168</v>
      </c>
      <c r="D257" s="117">
        <v>790</v>
      </c>
      <c r="E257" s="116" t="s">
        <v>475</v>
      </c>
      <c r="F257" s="116" t="s">
        <v>168</v>
      </c>
      <c r="G257" s="117">
        <v>1123</v>
      </c>
      <c r="H257" s="117">
        <v>0</v>
      </c>
      <c r="I257" s="116" t="s">
        <v>804</v>
      </c>
      <c r="J257" s="119">
        <v>3240000</v>
      </c>
      <c r="K257" s="119">
        <v>0</v>
      </c>
    </row>
    <row r="258" spans="1:11">
      <c r="A258" s="116" t="s">
        <v>118</v>
      </c>
      <c r="B258" s="116" t="s">
        <v>211</v>
      </c>
      <c r="C258" s="116" t="s">
        <v>168</v>
      </c>
      <c r="D258" s="117">
        <v>790</v>
      </c>
      <c r="E258" s="116" t="s">
        <v>475</v>
      </c>
      <c r="F258" s="116" t="s">
        <v>168</v>
      </c>
      <c r="G258" s="117">
        <v>1123</v>
      </c>
      <c r="H258" s="117">
        <v>0</v>
      </c>
      <c r="I258" s="116" t="s">
        <v>805</v>
      </c>
      <c r="J258" s="119">
        <v>4800000</v>
      </c>
      <c r="K258" s="119">
        <v>0</v>
      </c>
    </row>
    <row r="259" spans="1:11">
      <c r="A259" s="116" t="s">
        <v>118</v>
      </c>
      <c r="B259" s="116" t="s">
        <v>211</v>
      </c>
      <c r="C259" s="116" t="s">
        <v>168</v>
      </c>
      <c r="D259" s="117">
        <v>790</v>
      </c>
      <c r="E259" s="116" t="s">
        <v>475</v>
      </c>
      <c r="F259" s="116" t="s">
        <v>168</v>
      </c>
      <c r="G259" s="117">
        <v>1123</v>
      </c>
      <c r="H259" s="117">
        <v>0</v>
      </c>
      <c r="I259" s="116" t="s">
        <v>806</v>
      </c>
      <c r="J259" s="119">
        <v>6200000</v>
      </c>
      <c r="K259" s="119">
        <v>0</v>
      </c>
    </row>
    <row r="260" spans="1:11">
      <c r="A260" s="116" t="s">
        <v>118</v>
      </c>
      <c r="B260" s="116" t="s">
        <v>211</v>
      </c>
      <c r="C260" s="116" t="s">
        <v>168</v>
      </c>
      <c r="D260" s="117">
        <v>790</v>
      </c>
      <c r="E260" s="116" t="s">
        <v>475</v>
      </c>
      <c r="F260" s="116" t="s">
        <v>168</v>
      </c>
      <c r="G260" s="117">
        <v>1123</v>
      </c>
      <c r="H260" s="117">
        <v>0</v>
      </c>
      <c r="I260" s="116" t="s">
        <v>807</v>
      </c>
      <c r="J260" s="119">
        <v>2013037</v>
      </c>
      <c r="K260" s="119">
        <v>0</v>
      </c>
    </row>
    <row r="261" spans="1:11">
      <c r="A261" s="116" t="s">
        <v>118</v>
      </c>
      <c r="B261" s="116" t="s">
        <v>211</v>
      </c>
      <c r="C261" s="116" t="s">
        <v>168</v>
      </c>
      <c r="D261" s="117">
        <v>790</v>
      </c>
      <c r="E261" s="116" t="s">
        <v>475</v>
      </c>
      <c r="F261" s="116" t="s">
        <v>168</v>
      </c>
      <c r="G261" s="117">
        <v>1123</v>
      </c>
      <c r="H261" s="117">
        <v>0</v>
      </c>
      <c r="I261" s="116" t="s">
        <v>808</v>
      </c>
      <c r="J261" s="119">
        <v>294000</v>
      </c>
      <c r="K261" s="119">
        <v>0</v>
      </c>
    </row>
    <row r="262" spans="1:11">
      <c r="A262" s="116" t="s">
        <v>118</v>
      </c>
      <c r="B262" s="116" t="s">
        <v>746</v>
      </c>
      <c r="C262" s="116" t="s">
        <v>168</v>
      </c>
      <c r="D262" s="117">
        <v>790</v>
      </c>
      <c r="E262" s="116" t="s">
        <v>475</v>
      </c>
      <c r="F262" s="116" t="s">
        <v>168</v>
      </c>
      <c r="G262" s="117">
        <v>1123</v>
      </c>
      <c r="H262" s="117">
        <v>0</v>
      </c>
      <c r="I262" s="116" t="s">
        <v>809</v>
      </c>
      <c r="J262" s="119">
        <v>2450000</v>
      </c>
      <c r="K262" s="119">
        <v>0</v>
      </c>
    </row>
    <row r="263" spans="1:11">
      <c r="A263" s="116" t="s">
        <v>118</v>
      </c>
      <c r="B263" s="116" t="s">
        <v>746</v>
      </c>
      <c r="C263" s="116" t="s">
        <v>168</v>
      </c>
      <c r="D263" s="117">
        <v>790</v>
      </c>
      <c r="E263" s="116" t="s">
        <v>475</v>
      </c>
      <c r="F263" s="116" t="s">
        <v>168</v>
      </c>
      <c r="G263" s="117">
        <v>1123</v>
      </c>
      <c r="H263" s="117">
        <v>0</v>
      </c>
      <c r="I263" s="116" t="s">
        <v>810</v>
      </c>
      <c r="J263" s="119">
        <v>12900000</v>
      </c>
      <c r="K263" s="119">
        <v>0</v>
      </c>
    </row>
    <row r="264" spans="1:11">
      <c r="A264" s="116" t="s">
        <v>118</v>
      </c>
      <c r="B264" s="116" t="s">
        <v>211</v>
      </c>
      <c r="C264" s="116" t="s">
        <v>168</v>
      </c>
      <c r="D264" s="117">
        <v>806</v>
      </c>
      <c r="E264" s="116" t="s">
        <v>522</v>
      </c>
      <c r="F264" s="116" t="s">
        <v>168</v>
      </c>
      <c r="G264" s="117">
        <v>803</v>
      </c>
      <c r="H264" s="117">
        <v>0</v>
      </c>
      <c r="I264" s="116" t="s">
        <v>811</v>
      </c>
      <c r="J264" s="119">
        <v>2400000</v>
      </c>
      <c r="K264" s="119">
        <v>0</v>
      </c>
    </row>
    <row r="265" spans="1:11">
      <c r="A265" s="116" t="s">
        <v>118</v>
      </c>
      <c r="B265" s="116" t="s">
        <v>211</v>
      </c>
      <c r="C265" s="116" t="s">
        <v>168</v>
      </c>
      <c r="D265" s="117">
        <v>806</v>
      </c>
      <c r="E265" s="116" t="s">
        <v>522</v>
      </c>
      <c r="F265" s="116" t="s">
        <v>168</v>
      </c>
      <c r="G265" s="117">
        <v>803</v>
      </c>
      <c r="H265" s="117">
        <v>0</v>
      </c>
      <c r="I265" s="116" t="s">
        <v>592</v>
      </c>
      <c r="J265" s="119">
        <v>10840000</v>
      </c>
      <c r="K265" s="119">
        <v>0</v>
      </c>
    </row>
    <row r="266" spans="1:11">
      <c r="A266" s="116" t="s">
        <v>118</v>
      </c>
      <c r="B266" s="116" t="s">
        <v>209</v>
      </c>
      <c r="C266" s="116" t="s">
        <v>168</v>
      </c>
      <c r="D266" s="117">
        <v>807</v>
      </c>
      <c r="E266" s="116" t="s">
        <v>525</v>
      </c>
      <c r="F266" s="116" t="s">
        <v>168</v>
      </c>
      <c r="G266" s="117">
        <v>804</v>
      </c>
      <c r="H266" s="117">
        <v>0</v>
      </c>
      <c r="I266" s="116" t="s">
        <v>812</v>
      </c>
      <c r="J266" s="119">
        <v>2880000</v>
      </c>
      <c r="K266" s="119">
        <v>0</v>
      </c>
    </row>
    <row r="267" spans="1:11">
      <c r="A267" s="116" t="s">
        <v>118</v>
      </c>
      <c r="B267" s="116" t="s">
        <v>605</v>
      </c>
      <c r="C267" s="116" t="s">
        <v>168</v>
      </c>
      <c r="D267" s="117">
        <v>829</v>
      </c>
      <c r="E267" s="116" t="s">
        <v>478</v>
      </c>
      <c r="F267" s="116" t="s">
        <v>168</v>
      </c>
      <c r="G267" s="117">
        <v>830</v>
      </c>
      <c r="H267" s="117">
        <v>0</v>
      </c>
      <c r="I267" s="116" t="s">
        <v>597</v>
      </c>
      <c r="J267" s="119">
        <v>2290000</v>
      </c>
      <c r="K267" s="119">
        <v>0</v>
      </c>
    </row>
    <row r="268" spans="1:11">
      <c r="A268" s="116" t="s">
        <v>118</v>
      </c>
      <c r="B268" s="116" t="s">
        <v>211</v>
      </c>
      <c r="C268" s="116" t="s">
        <v>168</v>
      </c>
      <c r="D268" s="117">
        <v>831</v>
      </c>
      <c r="E268" s="116" t="s">
        <v>528</v>
      </c>
      <c r="F268" s="116" t="s">
        <v>168</v>
      </c>
      <c r="G268" s="117">
        <v>869</v>
      </c>
      <c r="H268" s="117">
        <v>0</v>
      </c>
      <c r="I268" s="116" t="s">
        <v>614</v>
      </c>
      <c r="J268" s="119">
        <v>2580000</v>
      </c>
      <c r="K268" s="119">
        <v>0</v>
      </c>
    </row>
    <row r="269" spans="1:11">
      <c r="A269" s="116" t="s">
        <v>118</v>
      </c>
      <c r="B269" s="116" t="s">
        <v>211</v>
      </c>
      <c r="C269" s="116" t="s">
        <v>168</v>
      </c>
      <c r="D269" s="117">
        <v>831</v>
      </c>
      <c r="E269" s="116" t="s">
        <v>528</v>
      </c>
      <c r="F269" s="116" t="s">
        <v>168</v>
      </c>
      <c r="G269" s="117">
        <v>869</v>
      </c>
      <c r="H269" s="117">
        <v>0</v>
      </c>
      <c r="I269" s="116" t="s">
        <v>615</v>
      </c>
      <c r="J269" s="119">
        <v>4650000</v>
      </c>
      <c r="K269" s="119">
        <v>0</v>
      </c>
    </row>
    <row r="270" spans="1:11">
      <c r="A270" s="116" t="s">
        <v>118</v>
      </c>
      <c r="B270" s="116" t="s">
        <v>211</v>
      </c>
      <c r="C270" s="116" t="s">
        <v>168</v>
      </c>
      <c r="D270" s="117">
        <v>831</v>
      </c>
      <c r="E270" s="116" t="s">
        <v>528</v>
      </c>
      <c r="F270" s="116" t="s">
        <v>168</v>
      </c>
      <c r="G270" s="117">
        <v>869</v>
      </c>
      <c r="H270" s="117">
        <v>0</v>
      </c>
      <c r="I270" s="116" t="s">
        <v>587</v>
      </c>
      <c r="J270" s="119">
        <v>2725000</v>
      </c>
      <c r="K270" s="119">
        <v>0</v>
      </c>
    </row>
    <row r="271" spans="1:11">
      <c r="A271" s="116" t="s">
        <v>118</v>
      </c>
      <c r="B271" s="116" t="s">
        <v>211</v>
      </c>
      <c r="C271" s="116" t="s">
        <v>168</v>
      </c>
      <c r="D271" s="117">
        <v>835</v>
      </c>
      <c r="E271" s="116" t="s">
        <v>528</v>
      </c>
      <c r="F271" s="116" t="s">
        <v>168</v>
      </c>
      <c r="G271" s="117">
        <v>873</v>
      </c>
      <c r="H271" s="117">
        <v>0</v>
      </c>
      <c r="I271" s="116" t="s">
        <v>593</v>
      </c>
      <c r="J271" s="119">
        <v>26000000</v>
      </c>
      <c r="K271" s="119">
        <v>0</v>
      </c>
    </row>
    <row r="272" spans="1:11">
      <c r="A272" s="116" t="s">
        <v>118</v>
      </c>
      <c r="B272" s="116" t="s">
        <v>605</v>
      </c>
      <c r="C272" s="116" t="s">
        <v>168</v>
      </c>
      <c r="D272" s="117">
        <v>865</v>
      </c>
      <c r="E272" s="116" t="s">
        <v>482</v>
      </c>
      <c r="F272" s="116" t="s">
        <v>168</v>
      </c>
      <c r="G272" s="117">
        <v>902</v>
      </c>
      <c r="H272" s="117">
        <v>0</v>
      </c>
      <c r="I272" s="116" t="s">
        <v>813</v>
      </c>
      <c r="J272" s="119">
        <v>1800000</v>
      </c>
      <c r="K272" s="119">
        <v>0</v>
      </c>
    </row>
    <row r="273" spans="1:11">
      <c r="A273" s="116" t="s">
        <v>118</v>
      </c>
      <c r="B273" s="116" t="s">
        <v>211</v>
      </c>
      <c r="C273" s="116" t="s">
        <v>168</v>
      </c>
      <c r="D273" s="117">
        <v>925</v>
      </c>
      <c r="E273" s="116" t="s">
        <v>482</v>
      </c>
      <c r="F273" s="116" t="s">
        <v>168</v>
      </c>
      <c r="G273" s="117">
        <v>994</v>
      </c>
      <c r="H273" s="117">
        <v>0</v>
      </c>
      <c r="I273" s="116" t="s">
        <v>814</v>
      </c>
      <c r="J273" s="119">
        <v>0</v>
      </c>
      <c r="K273" s="119">
        <v>1595000</v>
      </c>
    </row>
    <row r="274" spans="1:11">
      <c r="A274" s="116" t="s">
        <v>118</v>
      </c>
      <c r="B274" s="116" t="s">
        <v>211</v>
      </c>
      <c r="C274" s="116" t="s">
        <v>168</v>
      </c>
      <c r="D274" s="117">
        <v>925</v>
      </c>
      <c r="E274" s="116" t="s">
        <v>482</v>
      </c>
      <c r="F274" s="116" t="s">
        <v>168</v>
      </c>
      <c r="G274" s="117">
        <v>994</v>
      </c>
      <c r="H274" s="117">
        <v>0</v>
      </c>
      <c r="I274" s="116" t="s">
        <v>814</v>
      </c>
      <c r="J274" s="119">
        <v>0</v>
      </c>
      <c r="K274" s="119">
        <v>255000</v>
      </c>
    </row>
    <row r="275" spans="1:11">
      <c r="A275" s="116" t="s">
        <v>118</v>
      </c>
      <c r="B275" s="116" t="s">
        <v>598</v>
      </c>
      <c r="C275" s="116" t="s">
        <v>168</v>
      </c>
      <c r="D275" s="117">
        <v>925</v>
      </c>
      <c r="E275" s="116" t="s">
        <v>482</v>
      </c>
      <c r="F275" s="116" t="s">
        <v>168</v>
      </c>
      <c r="G275" s="117">
        <v>994</v>
      </c>
      <c r="H275" s="117">
        <v>0</v>
      </c>
      <c r="I275" s="116" t="s">
        <v>814</v>
      </c>
      <c r="J275" s="119">
        <v>0</v>
      </c>
      <c r="K275" s="119">
        <v>375000</v>
      </c>
    </row>
    <row r="276" spans="1:11">
      <c r="A276" s="116" t="s">
        <v>118</v>
      </c>
      <c r="B276" s="116" t="s">
        <v>211</v>
      </c>
      <c r="C276" s="116" t="s">
        <v>168</v>
      </c>
      <c r="D276" s="117">
        <v>925</v>
      </c>
      <c r="E276" s="116" t="s">
        <v>482</v>
      </c>
      <c r="F276" s="116" t="s">
        <v>168</v>
      </c>
      <c r="G276" s="117">
        <v>994</v>
      </c>
      <c r="H276" s="117">
        <v>0</v>
      </c>
      <c r="I276" s="116" t="s">
        <v>814</v>
      </c>
      <c r="J276" s="119">
        <v>0</v>
      </c>
      <c r="K276" s="119">
        <v>6220000</v>
      </c>
    </row>
    <row r="277" spans="1:11">
      <c r="A277" s="116" t="s">
        <v>118</v>
      </c>
      <c r="B277" s="116" t="s">
        <v>211</v>
      </c>
      <c r="C277" s="116" t="s">
        <v>168</v>
      </c>
      <c r="D277" s="117">
        <v>925</v>
      </c>
      <c r="E277" s="116" t="s">
        <v>482</v>
      </c>
      <c r="F277" s="116" t="s">
        <v>168</v>
      </c>
      <c r="G277" s="117">
        <v>994</v>
      </c>
      <c r="H277" s="117">
        <v>0</v>
      </c>
      <c r="I277" s="116" t="s">
        <v>814</v>
      </c>
      <c r="J277" s="119">
        <v>0</v>
      </c>
      <c r="K277" s="119">
        <v>8790000</v>
      </c>
    </row>
    <row r="278" spans="1:11">
      <c r="A278" s="116" t="s">
        <v>118</v>
      </c>
      <c r="B278" s="116" t="s">
        <v>211</v>
      </c>
      <c r="C278" s="116" t="s">
        <v>168</v>
      </c>
      <c r="D278" s="117">
        <v>928</v>
      </c>
      <c r="E278" s="116" t="s">
        <v>482</v>
      </c>
      <c r="F278" s="116" t="s">
        <v>168</v>
      </c>
      <c r="G278" s="117">
        <v>991</v>
      </c>
      <c r="H278" s="117">
        <v>0</v>
      </c>
      <c r="I278" s="116" t="s">
        <v>815</v>
      </c>
      <c r="J278" s="119">
        <v>185000000</v>
      </c>
      <c r="K278" s="119">
        <v>0</v>
      </c>
    </row>
    <row r="279" spans="1:11">
      <c r="A279" s="116" t="s">
        <v>118</v>
      </c>
      <c r="B279" s="116" t="s">
        <v>211</v>
      </c>
      <c r="C279" s="116" t="s">
        <v>168</v>
      </c>
      <c r="D279" s="117">
        <v>928</v>
      </c>
      <c r="E279" s="116" t="s">
        <v>482</v>
      </c>
      <c r="F279" s="116" t="s">
        <v>168</v>
      </c>
      <c r="G279" s="117">
        <v>991</v>
      </c>
      <c r="H279" s="117">
        <v>0</v>
      </c>
      <c r="I279" s="116" t="s">
        <v>816</v>
      </c>
      <c r="J279" s="119">
        <v>38920000</v>
      </c>
      <c r="K279" s="119">
        <v>0</v>
      </c>
    </row>
    <row r="280" spans="1:11">
      <c r="A280" s="116" t="s">
        <v>118</v>
      </c>
      <c r="B280" s="116" t="s">
        <v>211</v>
      </c>
      <c r="C280" s="116" t="s">
        <v>168</v>
      </c>
      <c r="D280" s="117">
        <v>928</v>
      </c>
      <c r="E280" s="116" t="s">
        <v>482</v>
      </c>
      <c r="F280" s="116" t="s">
        <v>168</v>
      </c>
      <c r="G280" s="117">
        <v>991</v>
      </c>
      <c r="H280" s="117">
        <v>0</v>
      </c>
      <c r="I280" s="116" t="s">
        <v>817</v>
      </c>
      <c r="J280" s="119">
        <v>2376000</v>
      </c>
      <c r="K280" s="119">
        <v>0</v>
      </c>
    </row>
    <row r="281" spans="1:11">
      <c r="A281" s="116" t="s">
        <v>118</v>
      </c>
      <c r="B281" s="116" t="s">
        <v>211</v>
      </c>
      <c r="C281" s="116" t="s">
        <v>168</v>
      </c>
      <c r="D281" s="117">
        <v>928</v>
      </c>
      <c r="E281" s="116" t="s">
        <v>482</v>
      </c>
      <c r="F281" s="116" t="s">
        <v>168</v>
      </c>
      <c r="G281" s="117">
        <v>991</v>
      </c>
      <c r="H281" s="117">
        <v>0</v>
      </c>
      <c r="I281" s="116" t="s">
        <v>818</v>
      </c>
      <c r="J281" s="119">
        <v>1450000</v>
      </c>
      <c r="K281" s="119">
        <v>0</v>
      </c>
    </row>
    <row r="282" spans="1:11">
      <c r="A282" s="116" t="s">
        <v>118</v>
      </c>
      <c r="B282" s="116" t="s">
        <v>211</v>
      </c>
      <c r="C282" s="116" t="s">
        <v>168</v>
      </c>
      <c r="D282" s="117">
        <v>928</v>
      </c>
      <c r="E282" s="116" t="s">
        <v>482</v>
      </c>
      <c r="F282" s="116" t="s">
        <v>168</v>
      </c>
      <c r="G282" s="117">
        <v>991</v>
      </c>
      <c r="H282" s="117">
        <v>0</v>
      </c>
      <c r="I282" s="116" t="s">
        <v>819</v>
      </c>
      <c r="J282" s="119">
        <v>2370000</v>
      </c>
      <c r="K282" s="119">
        <v>0</v>
      </c>
    </row>
    <row r="283" spans="1:11">
      <c r="A283" s="116" t="s">
        <v>118</v>
      </c>
      <c r="B283" s="116" t="s">
        <v>211</v>
      </c>
      <c r="C283" s="116" t="s">
        <v>168</v>
      </c>
      <c r="D283" s="117">
        <v>928</v>
      </c>
      <c r="E283" s="116" t="s">
        <v>482</v>
      </c>
      <c r="F283" s="116" t="s">
        <v>168</v>
      </c>
      <c r="G283" s="117">
        <v>991</v>
      </c>
      <c r="H283" s="117">
        <v>0</v>
      </c>
      <c r="I283" s="116" t="s">
        <v>820</v>
      </c>
      <c r="J283" s="119">
        <v>2160000</v>
      </c>
      <c r="K283" s="119">
        <v>0</v>
      </c>
    </row>
    <row r="284" spans="1:11">
      <c r="A284" s="116" t="s">
        <v>118</v>
      </c>
      <c r="B284" s="116" t="s">
        <v>211</v>
      </c>
      <c r="C284" s="116" t="s">
        <v>168</v>
      </c>
      <c r="D284" s="117">
        <v>928</v>
      </c>
      <c r="E284" s="116" t="s">
        <v>482</v>
      </c>
      <c r="F284" s="116" t="s">
        <v>168</v>
      </c>
      <c r="G284" s="117">
        <v>991</v>
      </c>
      <c r="H284" s="117">
        <v>0</v>
      </c>
      <c r="I284" s="116" t="s">
        <v>821</v>
      </c>
      <c r="J284" s="119">
        <v>1750000</v>
      </c>
      <c r="K284" s="119">
        <v>0</v>
      </c>
    </row>
    <row r="285" spans="1:11">
      <c r="A285" s="116" t="s">
        <v>118</v>
      </c>
      <c r="B285" s="116" t="s">
        <v>211</v>
      </c>
      <c r="C285" s="116" t="s">
        <v>168</v>
      </c>
      <c r="D285" s="117">
        <v>928</v>
      </c>
      <c r="E285" s="116" t="s">
        <v>482</v>
      </c>
      <c r="F285" s="116" t="s">
        <v>168</v>
      </c>
      <c r="G285" s="117">
        <v>991</v>
      </c>
      <c r="H285" s="117">
        <v>0</v>
      </c>
      <c r="I285" s="116" t="s">
        <v>822</v>
      </c>
      <c r="J285" s="119">
        <v>111081900</v>
      </c>
      <c r="K285" s="119">
        <v>0</v>
      </c>
    </row>
    <row r="286" spans="1:11">
      <c r="A286" s="116" t="s">
        <v>118</v>
      </c>
      <c r="B286" s="116" t="s">
        <v>211</v>
      </c>
      <c r="C286" s="116" t="s">
        <v>168</v>
      </c>
      <c r="D286" s="117">
        <v>928</v>
      </c>
      <c r="E286" s="116" t="s">
        <v>482</v>
      </c>
      <c r="F286" s="116" t="s">
        <v>168</v>
      </c>
      <c r="G286" s="117">
        <v>991</v>
      </c>
      <c r="H286" s="117">
        <v>0</v>
      </c>
      <c r="I286" s="116" t="s">
        <v>823</v>
      </c>
      <c r="J286" s="119">
        <v>500000</v>
      </c>
      <c r="K286" s="119">
        <v>0</v>
      </c>
    </row>
    <row r="287" spans="1:11">
      <c r="A287" s="116" t="s">
        <v>118</v>
      </c>
      <c r="B287" s="116" t="s">
        <v>211</v>
      </c>
      <c r="C287" s="116" t="s">
        <v>168</v>
      </c>
      <c r="D287" s="117">
        <v>928</v>
      </c>
      <c r="E287" s="116" t="s">
        <v>482</v>
      </c>
      <c r="F287" s="116" t="s">
        <v>168</v>
      </c>
      <c r="G287" s="117">
        <v>991</v>
      </c>
      <c r="H287" s="117">
        <v>0</v>
      </c>
      <c r="I287" s="116" t="s">
        <v>824</v>
      </c>
      <c r="J287" s="119">
        <v>1700000</v>
      </c>
      <c r="K287" s="119">
        <v>0</v>
      </c>
    </row>
    <row r="288" spans="1:11">
      <c r="A288" s="116" t="s">
        <v>118</v>
      </c>
      <c r="B288" s="116" t="s">
        <v>211</v>
      </c>
      <c r="C288" s="116" t="s">
        <v>168</v>
      </c>
      <c r="D288" s="117">
        <v>928</v>
      </c>
      <c r="E288" s="116" t="s">
        <v>482</v>
      </c>
      <c r="F288" s="116" t="s">
        <v>168</v>
      </c>
      <c r="G288" s="117">
        <v>991</v>
      </c>
      <c r="H288" s="117">
        <v>0</v>
      </c>
      <c r="I288" s="116" t="s">
        <v>825</v>
      </c>
      <c r="J288" s="119">
        <v>11640001</v>
      </c>
      <c r="K288" s="119">
        <v>0</v>
      </c>
    </row>
    <row r="289" spans="1:11">
      <c r="A289" s="116" t="s">
        <v>118</v>
      </c>
      <c r="B289" s="116" t="s">
        <v>211</v>
      </c>
      <c r="C289" s="116" t="s">
        <v>168</v>
      </c>
      <c r="D289" s="117">
        <v>928</v>
      </c>
      <c r="E289" s="116" t="s">
        <v>482</v>
      </c>
      <c r="F289" s="116" t="s">
        <v>168</v>
      </c>
      <c r="G289" s="117">
        <v>991</v>
      </c>
      <c r="H289" s="117">
        <v>0</v>
      </c>
      <c r="I289" s="116" t="s">
        <v>826</v>
      </c>
      <c r="J289" s="119">
        <v>193147</v>
      </c>
      <c r="K289" s="119">
        <v>0</v>
      </c>
    </row>
    <row r="290" spans="1:11">
      <c r="A290" s="116" t="s">
        <v>118</v>
      </c>
      <c r="B290" s="116" t="s">
        <v>211</v>
      </c>
      <c r="C290" s="116" t="s">
        <v>168</v>
      </c>
      <c r="D290" s="117">
        <v>928</v>
      </c>
      <c r="E290" s="116" t="s">
        <v>482</v>
      </c>
      <c r="F290" s="116" t="s">
        <v>168</v>
      </c>
      <c r="G290" s="117">
        <v>991</v>
      </c>
      <c r="H290" s="117">
        <v>0</v>
      </c>
      <c r="I290" s="116" t="s">
        <v>827</v>
      </c>
      <c r="J290" s="119">
        <v>1750000</v>
      </c>
      <c r="K290" s="119">
        <v>0</v>
      </c>
    </row>
    <row r="291" spans="1:11">
      <c r="A291" s="116" t="s">
        <v>118</v>
      </c>
      <c r="B291" s="116" t="s">
        <v>211</v>
      </c>
      <c r="C291" s="116" t="s">
        <v>168</v>
      </c>
      <c r="D291" s="117">
        <v>928</v>
      </c>
      <c r="E291" s="116" t="s">
        <v>482</v>
      </c>
      <c r="F291" s="116" t="s">
        <v>168</v>
      </c>
      <c r="G291" s="117">
        <v>991</v>
      </c>
      <c r="H291" s="117">
        <v>0</v>
      </c>
      <c r="I291" s="116" t="s">
        <v>828</v>
      </c>
      <c r="J291" s="119">
        <v>3677687</v>
      </c>
      <c r="K291" s="119">
        <v>0</v>
      </c>
    </row>
    <row r="292" spans="1:11">
      <c r="A292" s="116" t="s">
        <v>118</v>
      </c>
      <c r="B292" s="116" t="s">
        <v>211</v>
      </c>
      <c r="C292" s="116" t="s">
        <v>168</v>
      </c>
      <c r="D292" s="117">
        <v>928</v>
      </c>
      <c r="E292" s="116" t="s">
        <v>482</v>
      </c>
      <c r="F292" s="116" t="s">
        <v>168</v>
      </c>
      <c r="G292" s="117">
        <v>991</v>
      </c>
      <c r="H292" s="117">
        <v>0</v>
      </c>
      <c r="I292" s="116" t="s">
        <v>829</v>
      </c>
      <c r="J292" s="119">
        <v>540000</v>
      </c>
      <c r="K292" s="119">
        <v>0</v>
      </c>
    </row>
    <row r="293" spans="1:11">
      <c r="A293" s="116" t="s">
        <v>118</v>
      </c>
      <c r="B293" s="116" t="s">
        <v>211</v>
      </c>
      <c r="C293" s="116" t="s">
        <v>168</v>
      </c>
      <c r="D293" s="117">
        <v>928</v>
      </c>
      <c r="E293" s="116" t="s">
        <v>482</v>
      </c>
      <c r="F293" s="116" t="s">
        <v>168</v>
      </c>
      <c r="G293" s="117">
        <v>991</v>
      </c>
      <c r="H293" s="117">
        <v>0</v>
      </c>
      <c r="I293" s="116" t="s">
        <v>830</v>
      </c>
      <c r="J293" s="119">
        <v>2682641</v>
      </c>
      <c r="K293" s="119">
        <v>0</v>
      </c>
    </row>
    <row r="294" spans="1:11">
      <c r="A294" s="116" t="s">
        <v>118</v>
      </c>
      <c r="B294" s="116" t="s">
        <v>211</v>
      </c>
      <c r="C294" s="116" t="s">
        <v>168</v>
      </c>
      <c r="D294" s="117">
        <v>928</v>
      </c>
      <c r="E294" s="116" t="s">
        <v>482</v>
      </c>
      <c r="F294" s="116" t="s">
        <v>168</v>
      </c>
      <c r="G294" s="117">
        <v>991</v>
      </c>
      <c r="H294" s="117">
        <v>0</v>
      </c>
      <c r="I294" s="116" t="s">
        <v>831</v>
      </c>
      <c r="J294" s="119">
        <v>789512</v>
      </c>
      <c r="K294" s="119">
        <v>0</v>
      </c>
    </row>
    <row r="295" spans="1:11">
      <c r="A295" s="116" t="s">
        <v>118</v>
      </c>
      <c r="B295" s="116" t="s">
        <v>211</v>
      </c>
      <c r="C295" s="116" t="s">
        <v>168</v>
      </c>
      <c r="D295" s="117">
        <v>928</v>
      </c>
      <c r="E295" s="116" t="s">
        <v>482</v>
      </c>
      <c r="F295" s="116" t="s">
        <v>168</v>
      </c>
      <c r="G295" s="117">
        <v>991</v>
      </c>
      <c r="H295" s="117">
        <v>0</v>
      </c>
      <c r="I295" s="116" t="s">
        <v>832</v>
      </c>
      <c r="J295" s="119">
        <v>2600000</v>
      </c>
      <c r="K295" s="119">
        <v>0</v>
      </c>
    </row>
    <row r="296" spans="1:11">
      <c r="A296" s="116" t="s">
        <v>118</v>
      </c>
      <c r="B296" s="116" t="s">
        <v>211</v>
      </c>
      <c r="C296" s="116" t="s">
        <v>168</v>
      </c>
      <c r="D296" s="117">
        <v>928</v>
      </c>
      <c r="E296" s="116" t="s">
        <v>482</v>
      </c>
      <c r="F296" s="116" t="s">
        <v>168</v>
      </c>
      <c r="G296" s="117">
        <v>991</v>
      </c>
      <c r="H296" s="117">
        <v>0</v>
      </c>
      <c r="I296" s="116" t="s">
        <v>833</v>
      </c>
      <c r="J296" s="119">
        <v>3191209</v>
      </c>
      <c r="K296" s="119">
        <v>0</v>
      </c>
    </row>
    <row r="297" spans="1:11">
      <c r="A297" s="116" t="s">
        <v>118</v>
      </c>
      <c r="B297" s="116" t="s">
        <v>211</v>
      </c>
      <c r="C297" s="116" t="s">
        <v>168</v>
      </c>
      <c r="D297" s="117">
        <v>928</v>
      </c>
      <c r="E297" s="116" t="s">
        <v>482</v>
      </c>
      <c r="F297" s="116" t="s">
        <v>168</v>
      </c>
      <c r="G297" s="117">
        <v>991</v>
      </c>
      <c r="H297" s="117">
        <v>0</v>
      </c>
      <c r="I297" s="116" t="s">
        <v>834</v>
      </c>
      <c r="J297" s="119">
        <v>1000000</v>
      </c>
      <c r="K297" s="119">
        <v>0</v>
      </c>
    </row>
    <row r="298" spans="1:11">
      <c r="A298" s="116" t="s">
        <v>118</v>
      </c>
      <c r="B298" s="116" t="s">
        <v>211</v>
      </c>
      <c r="C298" s="116" t="s">
        <v>168</v>
      </c>
      <c r="D298" s="117">
        <v>928</v>
      </c>
      <c r="E298" s="116" t="s">
        <v>482</v>
      </c>
      <c r="F298" s="116" t="s">
        <v>168</v>
      </c>
      <c r="G298" s="117">
        <v>991</v>
      </c>
      <c r="H298" s="117">
        <v>0</v>
      </c>
      <c r="I298" s="116" t="s">
        <v>835</v>
      </c>
      <c r="J298" s="119">
        <v>713625</v>
      </c>
      <c r="K298" s="119">
        <v>0</v>
      </c>
    </row>
    <row r="299" spans="1:11">
      <c r="A299" s="116" t="s">
        <v>118</v>
      </c>
      <c r="B299" s="116" t="s">
        <v>211</v>
      </c>
      <c r="C299" s="116" t="s">
        <v>168</v>
      </c>
      <c r="D299" s="117">
        <v>928</v>
      </c>
      <c r="E299" s="116" t="s">
        <v>482</v>
      </c>
      <c r="F299" s="116" t="s">
        <v>168</v>
      </c>
      <c r="G299" s="117">
        <v>991</v>
      </c>
      <c r="H299" s="117">
        <v>0</v>
      </c>
      <c r="I299" s="116" t="s">
        <v>836</v>
      </c>
      <c r="J299" s="119">
        <v>4966134</v>
      </c>
      <c r="K299" s="119">
        <v>0</v>
      </c>
    </row>
    <row r="300" spans="1:11">
      <c r="A300" s="116" t="s">
        <v>118</v>
      </c>
      <c r="B300" s="116" t="s">
        <v>211</v>
      </c>
      <c r="C300" s="116" t="s">
        <v>168</v>
      </c>
      <c r="D300" s="117">
        <v>928</v>
      </c>
      <c r="E300" s="116" t="s">
        <v>482</v>
      </c>
      <c r="F300" s="116" t="s">
        <v>168</v>
      </c>
      <c r="G300" s="117">
        <v>991</v>
      </c>
      <c r="H300" s="117">
        <v>0</v>
      </c>
      <c r="I300" s="116" t="s">
        <v>837</v>
      </c>
      <c r="J300" s="119">
        <v>1012138</v>
      </c>
      <c r="K300" s="119">
        <v>0</v>
      </c>
    </row>
    <row r="301" spans="1:11">
      <c r="A301" s="116" t="s">
        <v>118</v>
      </c>
      <c r="B301" s="116" t="s">
        <v>211</v>
      </c>
      <c r="C301" s="116" t="s">
        <v>168</v>
      </c>
      <c r="D301" s="117">
        <v>928</v>
      </c>
      <c r="E301" s="116" t="s">
        <v>482</v>
      </c>
      <c r="F301" s="116" t="s">
        <v>168</v>
      </c>
      <c r="G301" s="117">
        <v>991</v>
      </c>
      <c r="H301" s="117">
        <v>0</v>
      </c>
      <c r="I301" s="116" t="s">
        <v>838</v>
      </c>
      <c r="J301" s="119">
        <v>6001574</v>
      </c>
      <c r="K301" s="119">
        <v>0</v>
      </c>
    </row>
    <row r="302" spans="1:11">
      <c r="A302" s="116" t="s">
        <v>118</v>
      </c>
      <c r="B302" s="116" t="s">
        <v>211</v>
      </c>
      <c r="C302" s="116" t="s">
        <v>168</v>
      </c>
      <c r="D302" s="117">
        <v>928</v>
      </c>
      <c r="E302" s="116" t="s">
        <v>482</v>
      </c>
      <c r="F302" s="116" t="s">
        <v>168</v>
      </c>
      <c r="G302" s="117">
        <v>991</v>
      </c>
      <c r="H302" s="117">
        <v>0</v>
      </c>
      <c r="I302" s="116" t="s">
        <v>839</v>
      </c>
      <c r="J302" s="119">
        <v>365985</v>
      </c>
      <c r="K302" s="119">
        <v>0</v>
      </c>
    </row>
    <row r="303" spans="1:11">
      <c r="A303" s="116" t="s">
        <v>118</v>
      </c>
      <c r="B303" s="116" t="s">
        <v>211</v>
      </c>
      <c r="C303" s="116" t="s">
        <v>168</v>
      </c>
      <c r="D303" s="117">
        <v>928</v>
      </c>
      <c r="E303" s="116" t="s">
        <v>482</v>
      </c>
      <c r="F303" s="116" t="s">
        <v>168</v>
      </c>
      <c r="G303" s="117">
        <v>991</v>
      </c>
      <c r="H303" s="117">
        <v>0</v>
      </c>
      <c r="I303" s="116" t="s">
        <v>840</v>
      </c>
      <c r="J303" s="119">
        <v>451733</v>
      </c>
      <c r="K303" s="119">
        <v>0</v>
      </c>
    </row>
    <row r="304" spans="1:11">
      <c r="A304" s="116" t="s">
        <v>118</v>
      </c>
      <c r="B304" s="116" t="s">
        <v>211</v>
      </c>
      <c r="C304" s="116" t="s">
        <v>168</v>
      </c>
      <c r="D304" s="117">
        <v>928</v>
      </c>
      <c r="E304" s="116" t="s">
        <v>482</v>
      </c>
      <c r="F304" s="116" t="s">
        <v>168</v>
      </c>
      <c r="G304" s="117">
        <v>991</v>
      </c>
      <c r="H304" s="117">
        <v>0</v>
      </c>
      <c r="I304" s="116" t="s">
        <v>841</v>
      </c>
      <c r="J304" s="119">
        <v>3644430</v>
      </c>
      <c r="K304" s="119">
        <v>0</v>
      </c>
    </row>
    <row r="305" spans="1:11">
      <c r="A305" s="116" t="s">
        <v>118</v>
      </c>
      <c r="B305" s="116" t="s">
        <v>211</v>
      </c>
      <c r="C305" s="116" t="s">
        <v>168</v>
      </c>
      <c r="D305" s="117">
        <v>928</v>
      </c>
      <c r="E305" s="116" t="s">
        <v>482</v>
      </c>
      <c r="F305" s="116" t="s">
        <v>168</v>
      </c>
      <c r="G305" s="117">
        <v>991</v>
      </c>
      <c r="H305" s="117">
        <v>0</v>
      </c>
      <c r="I305" s="116" t="s">
        <v>842</v>
      </c>
      <c r="J305" s="119">
        <v>3263199</v>
      </c>
      <c r="K305" s="119">
        <v>0</v>
      </c>
    </row>
    <row r="306" spans="1:11">
      <c r="A306" s="116" t="s">
        <v>118</v>
      </c>
      <c r="B306" s="116" t="s">
        <v>211</v>
      </c>
      <c r="C306" s="116" t="s">
        <v>168</v>
      </c>
      <c r="D306" s="117">
        <v>928</v>
      </c>
      <c r="E306" s="116" t="s">
        <v>482</v>
      </c>
      <c r="F306" s="116" t="s">
        <v>168</v>
      </c>
      <c r="G306" s="117">
        <v>991</v>
      </c>
      <c r="H306" s="117">
        <v>0</v>
      </c>
      <c r="I306" s="116" t="s">
        <v>843</v>
      </c>
      <c r="J306" s="119">
        <v>705408</v>
      </c>
      <c r="K306" s="119">
        <v>0</v>
      </c>
    </row>
    <row r="307" spans="1:11">
      <c r="A307" s="116" t="s">
        <v>118</v>
      </c>
      <c r="B307" s="116" t="s">
        <v>211</v>
      </c>
      <c r="C307" s="116" t="s">
        <v>168</v>
      </c>
      <c r="D307" s="117">
        <v>928</v>
      </c>
      <c r="E307" s="116" t="s">
        <v>482</v>
      </c>
      <c r="F307" s="116" t="s">
        <v>168</v>
      </c>
      <c r="G307" s="117">
        <v>991</v>
      </c>
      <c r="H307" s="117">
        <v>0</v>
      </c>
      <c r="I307" s="116" t="s">
        <v>844</v>
      </c>
      <c r="J307" s="119">
        <v>3552206</v>
      </c>
      <c r="K307" s="119">
        <v>0</v>
      </c>
    </row>
    <row r="308" spans="1:11">
      <c r="A308" s="116" t="s">
        <v>118</v>
      </c>
      <c r="B308" s="116" t="s">
        <v>211</v>
      </c>
      <c r="C308" s="116" t="s">
        <v>168</v>
      </c>
      <c r="D308" s="117">
        <v>928</v>
      </c>
      <c r="E308" s="116" t="s">
        <v>482</v>
      </c>
      <c r="F308" s="116" t="s">
        <v>168</v>
      </c>
      <c r="G308" s="117">
        <v>991</v>
      </c>
      <c r="H308" s="117">
        <v>0</v>
      </c>
      <c r="I308" s="116" t="s">
        <v>845</v>
      </c>
      <c r="J308" s="119">
        <v>264651</v>
      </c>
      <c r="K308" s="119">
        <v>0</v>
      </c>
    </row>
    <row r="309" spans="1:11">
      <c r="A309" s="116" t="s">
        <v>118</v>
      </c>
      <c r="B309" s="116" t="s">
        <v>211</v>
      </c>
      <c r="C309" s="116" t="s">
        <v>168</v>
      </c>
      <c r="D309" s="117">
        <v>928</v>
      </c>
      <c r="E309" s="116" t="s">
        <v>482</v>
      </c>
      <c r="F309" s="116" t="s">
        <v>168</v>
      </c>
      <c r="G309" s="117">
        <v>991</v>
      </c>
      <c r="H309" s="117">
        <v>0</v>
      </c>
      <c r="I309" s="116" t="s">
        <v>846</v>
      </c>
      <c r="J309" s="119">
        <v>4083207</v>
      </c>
      <c r="K309" s="119">
        <v>0</v>
      </c>
    </row>
    <row r="310" spans="1:11">
      <c r="A310" s="116" t="s">
        <v>118</v>
      </c>
      <c r="B310" s="116" t="s">
        <v>211</v>
      </c>
      <c r="C310" s="116" t="s">
        <v>168</v>
      </c>
      <c r="D310" s="117">
        <v>928</v>
      </c>
      <c r="E310" s="116" t="s">
        <v>482</v>
      </c>
      <c r="F310" s="116" t="s">
        <v>168</v>
      </c>
      <c r="G310" s="117">
        <v>991</v>
      </c>
      <c r="H310" s="117">
        <v>0</v>
      </c>
      <c r="I310" s="116" t="s">
        <v>847</v>
      </c>
      <c r="J310" s="119">
        <v>1800000</v>
      </c>
      <c r="K310" s="119">
        <v>0</v>
      </c>
    </row>
    <row r="311" spans="1:11">
      <c r="A311" s="116" t="s">
        <v>118</v>
      </c>
      <c r="B311" s="116" t="s">
        <v>211</v>
      </c>
      <c r="C311" s="116" t="s">
        <v>168</v>
      </c>
      <c r="D311" s="117">
        <v>928</v>
      </c>
      <c r="E311" s="116" t="s">
        <v>482</v>
      </c>
      <c r="F311" s="116" t="s">
        <v>168</v>
      </c>
      <c r="G311" s="117">
        <v>991</v>
      </c>
      <c r="H311" s="117">
        <v>0</v>
      </c>
      <c r="I311" s="116" t="s">
        <v>848</v>
      </c>
      <c r="J311" s="119">
        <v>4611370</v>
      </c>
      <c r="K311" s="119">
        <v>0</v>
      </c>
    </row>
    <row r="312" spans="1:11">
      <c r="A312" s="116" t="s">
        <v>118</v>
      </c>
      <c r="B312" s="116" t="s">
        <v>211</v>
      </c>
      <c r="C312" s="116" t="s">
        <v>168</v>
      </c>
      <c r="D312" s="117">
        <v>928</v>
      </c>
      <c r="E312" s="116" t="s">
        <v>482</v>
      </c>
      <c r="F312" s="116" t="s">
        <v>168</v>
      </c>
      <c r="G312" s="117">
        <v>991</v>
      </c>
      <c r="H312" s="117">
        <v>0</v>
      </c>
      <c r="I312" s="116" t="s">
        <v>849</v>
      </c>
      <c r="J312" s="119">
        <v>1946911</v>
      </c>
      <c r="K312" s="119">
        <v>0</v>
      </c>
    </row>
    <row r="313" spans="1:11">
      <c r="A313" s="116" t="s">
        <v>118</v>
      </c>
      <c r="B313" s="116" t="s">
        <v>211</v>
      </c>
      <c r="C313" s="116" t="s">
        <v>168</v>
      </c>
      <c r="D313" s="117">
        <v>928</v>
      </c>
      <c r="E313" s="116" t="s">
        <v>482</v>
      </c>
      <c r="F313" s="116" t="s">
        <v>168</v>
      </c>
      <c r="G313" s="117">
        <v>991</v>
      </c>
      <c r="H313" s="117">
        <v>0</v>
      </c>
      <c r="I313" s="116" t="s">
        <v>850</v>
      </c>
      <c r="J313" s="119">
        <v>2623904</v>
      </c>
      <c r="K313" s="119">
        <v>0</v>
      </c>
    </row>
    <row r="314" spans="1:11">
      <c r="A314" s="116" t="s">
        <v>118</v>
      </c>
      <c r="B314" s="116" t="s">
        <v>211</v>
      </c>
      <c r="C314" s="116" t="s">
        <v>168</v>
      </c>
      <c r="D314" s="117">
        <v>928</v>
      </c>
      <c r="E314" s="116" t="s">
        <v>482</v>
      </c>
      <c r="F314" s="116" t="s">
        <v>168</v>
      </c>
      <c r="G314" s="117">
        <v>991</v>
      </c>
      <c r="H314" s="117">
        <v>0</v>
      </c>
      <c r="I314" s="116" t="s">
        <v>851</v>
      </c>
      <c r="J314" s="119">
        <v>352430</v>
      </c>
      <c r="K314" s="119">
        <v>0</v>
      </c>
    </row>
    <row r="315" spans="1:11">
      <c r="A315" s="116" t="s">
        <v>118</v>
      </c>
      <c r="B315" s="116" t="s">
        <v>211</v>
      </c>
      <c r="C315" s="116" t="s">
        <v>168</v>
      </c>
      <c r="D315" s="117">
        <v>928</v>
      </c>
      <c r="E315" s="116" t="s">
        <v>482</v>
      </c>
      <c r="F315" s="116" t="s">
        <v>168</v>
      </c>
      <c r="G315" s="117">
        <v>991</v>
      </c>
      <c r="H315" s="117">
        <v>0</v>
      </c>
      <c r="I315" s="116" t="s">
        <v>852</v>
      </c>
      <c r="J315" s="119">
        <v>1088137</v>
      </c>
      <c r="K315" s="119">
        <v>0</v>
      </c>
    </row>
    <row r="316" spans="1:11">
      <c r="A316" s="116" t="s">
        <v>118</v>
      </c>
      <c r="B316" s="116" t="s">
        <v>211</v>
      </c>
      <c r="C316" s="116" t="s">
        <v>168</v>
      </c>
      <c r="D316" s="117">
        <v>928</v>
      </c>
      <c r="E316" s="116" t="s">
        <v>482</v>
      </c>
      <c r="F316" s="116" t="s">
        <v>168</v>
      </c>
      <c r="G316" s="117">
        <v>991</v>
      </c>
      <c r="H316" s="117">
        <v>0</v>
      </c>
      <c r="I316" s="116" t="s">
        <v>853</v>
      </c>
      <c r="J316" s="119">
        <v>1029768</v>
      </c>
      <c r="K316" s="119">
        <v>0</v>
      </c>
    </row>
    <row r="317" spans="1:11">
      <c r="A317" s="116" t="s">
        <v>118</v>
      </c>
      <c r="B317" s="116" t="s">
        <v>211</v>
      </c>
      <c r="C317" s="116" t="s">
        <v>168</v>
      </c>
      <c r="D317" s="117">
        <v>928</v>
      </c>
      <c r="E317" s="116" t="s">
        <v>482</v>
      </c>
      <c r="F317" s="116" t="s">
        <v>168</v>
      </c>
      <c r="G317" s="117">
        <v>991</v>
      </c>
      <c r="H317" s="117">
        <v>0</v>
      </c>
      <c r="I317" s="116" t="s">
        <v>854</v>
      </c>
      <c r="J317" s="119">
        <v>2635304</v>
      </c>
      <c r="K317" s="119">
        <v>0</v>
      </c>
    </row>
    <row r="318" spans="1:11">
      <c r="A318" s="116" t="s">
        <v>118</v>
      </c>
      <c r="B318" s="116" t="s">
        <v>211</v>
      </c>
      <c r="C318" s="116" t="s">
        <v>168</v>
      </c>
      <c r="D318" s="117">
        <v>928</v>
      </c>
      <c r="E318" s="116" t="s">
        <v>482</v>
      </c>
      <c r="F318" s="116" t="s">
        <v>168</v>
      </c>
      <c r="G318" s="117">
        <v>991</v>
      </c>
      <c r="H318" s="117">
        <v>0</v>
      </c>
      <c r="I318" s="116" t="s">
        <v>855</v>
      </c>
      <c r="J318" s="119">
        <v>3250000</v>
      </c>
      <c r="K318" s="119">
        <v>0</v>
      </c>
    </row>
    <row r="319" spans="1:11">
      <c r="A319" s="116" t="s">
        <v>118</v>
      </c>
      <c r="B319" s="116" t="s">
        <v>211</v>
      </c>
      <c r="C319" s="116" t="s">
        <v>168</v>
      </c>
      <c r="D319" s="117">
        <v>928</v>
      </c>
      <c r="E319" s="116" t="s">
        <v>482</v>
      </c>
      <c r="F319" s="116" t="s">
        <v>168</v>
      </c>
      <c r="G319" s="117">
        <v>991</v>
      </c>
      <c r="H319" s="117">
        <v>0</v>
      </c>
      <c r="I319" s="116" t="s">
        <v>856</v>
      </c>
      <c r="J319" s="119">
        <v>4201402</v>
      </c>
      <c r="K319" s="119">
        <v>0</v>
      </c>
    </row>
    <row r="320" spans="1:11">
      <c r="A320" s="116" t="s">
        <v>118</v>
      </c>
      <c r="B320" s="116" t="s">
        <v>211</v>
      </c>
      <c r="C320" s="116" t="s">
        <v>168</v>
      </c>
      <c r="D320" s="117">
        <v>928</v>
      </c>
      <c r="E320" s="116" t="s">
        <v>482</v>
      </c>
      <c r="F320" s="116" t="s">
        <v>168</v>
      </c>
      <c r="G320" s="117">
        <v>991</v>
      </c>
      <c r="H320" s="117">
        <v>0</v>
      </c>
      <c r="I320" s="116" t="s">
        <v>857</v>
      </c>
      <c r="J320" s="119">
        <v>146000000</v>
      </c>
      <c r="K320" s="119">
        <v>0</v>
      </c>
    </row>
    <row r="321" spans="1:11">
      <c r="A321" s="116" t="s">
        <v>118</v>
      </c>
      <c r="B321" s="116" t="s">
        <v>211</v>
      </c>
      <c r="C321" s="116" t="s">
        <v>168</v>
      </c>
      <c r="D321" s="117">
        <v>928</v>
      </c>
      <c r="E321" s="116" t="s">
        <v>482</v>
      </c>
      <c r="F321" s="116" t="s">
        <v>168</v>
      </c>
      <c r="G321" s="117">
        <v>991</v>
      </c>
      <c r="H321" s="117">
        <v>0</v>
      </c>
      <c r="I321" s="116" t="s">
        <v>858</v>
      </c>
      <c r="J321" s="119">
        <v>6800000</v>
      </c>
      <c r="K321" s="119">
        <v>0</v>
      </c>
    </row>
    <row r="322" spans="1:11">
      <c r="A322" s="116" t="s">
        <v>118</v>
      </c>
      <c r="B322" s="116" t="s">
        <v>211</v>
      </c>
      <c r="C322" s="116" t="s">
        <v>168</v>
      </c>
      <c r="D322" s="117">
        <v>928</v>
      </c>
      <c r="E322" s="116" t="s">
        <v>482</v>
      </c>
      <c r="F322" s="116" t="s">
        <v>168</v>
      </c>
      <c r="G322" s="117">
        <v>991</v>
      </c>
      <c r="H322" s="117">
        <v>0</v>
      </c>
      <c r="I322" s="116" t="s">
        <v>859</v>
      </c>
      <c r="J322" s="119">
        <v>9000000</v>
      </c>
      <c r="K322" s="119">
        <v>0</v>
      </c>
    </row>
    <row r="323" spans="1:11">
      <c r="A323" s="116" t="s">
        <v>118</v>
      </c>
      <c r="B323" s="116" t="s">
        <v>211</v>
      </c>
      <c r="C323" s="116" t="s">
        <v>168</v>
      </c>
      <c r="D323" s="117">
        <v>928</v>
      </c>
      <c r="E323" s="116" t="s">
        <v>482</v>
      </c>
      <c r="F323" s="116" t="s">
        <v>168</v>
      </c>
      <c r="G323" s="117">
        <v>991</v>
      </c>
      <c r="H323" s="117">
        <v>0</v>
      </c>
      <c r="I323" s="116" t="s">
        <v>860</v>
      </c>
      <c r="J323" s="119">
        <v>1027753</v>
      </c>
      <c r="K323" s="119">
        <v>0</v>
      </c>
    </row>
    <row r="324" spans="1:11">
      <c r="A324" s="116" t="s">
        <v>118</v>
      </c>
      <c r="B324" s="116" t="s">
        <v>211</v>
      </c>
      <c r="C324" s="116" t="s">
        <v>168</v>
      </c>
      <c r="D324" s="117">
        <v>928</v>
      </c>
      <c r="E324" s="116" t="s">
        <v>482</v>
      </c>
      <c r="F324" s="116" t="s">
        <v>168</v>
      </c>
      <c r="G324" s="117">
        <v>991</v>
      </c>
      <c r="H324" s="117">
        <v>0</v>
      </c>
      <c r="I324" s="116" t="s">
        <v>861</v>
      </c>
      <c r="J324" s="119">
        <v>9750000</v>
      </c>
      <c r="K324" s="119">
        <v>0</v>
      </c>
    </row>
    <row r="325" spans="1:11">
      <c r="A325" s="116" t="s">
        <v>118</v>
      </c>
      <c r="B325" s="116" t="s">
        <v>211</v>
      </c>
      <c r="C325" s="116" t="s">
        <v>168</v>
      </c>
      <c r="D325" s="117">
        <v>928</v>
      </c>
      <c r="E325" s="116" t="s">
        <v>482</v>
      </c>
      <c r="F325" s="116" t="s">
        <v>168</v>
      </c>
      <c r="G325" s="117">
        <v>991</v>
      </c>
      <c r="H325" s="117">
        <v>0</v>
      </c>
      <c r="I325" s="116" t="s">
        <v>862</v>
      </c>
      <c r="J325" s="119">
        <v>1560000</v>
      </c>
      <c r="K325" s="119">
        <v>0</v>
      </c>
    </row>
    <row r="326" spans="1:11">
      <c r="A326" s="116" t="s">
        <v>118</v>
      </c>
      <c r="B326" s="116" t="s">
        <v>211</v>
      </c>
      <c r="C326" s="116" t="s">
        <v>168</v>
      </c>
      <c r="D326" s="117">
        <v>928</v>
      </c>
      <c r="E326" s="116" t="s">
        <v>482</v>
      </c>
      <c r="F326" s="116" t="s">
        <v>168</v>
      </c>
      <c r="G326" s="117">
        <v>991</v>
      </c>
      <c r="H326" s="117">
        <v>0</v>
      </c>
      <c r="I326" s="116" t="s">
        <v>863</v>
      </c>
      <c r="J326" s="119">
        <v>4949138</v>
      </c>
      <c r="K326" s="119">
        <v>0</v>
      </c>
    </row>
    <row r="327" spans="1:11">
      <c r="A327" s="116" t="s">
        <v>118</v>
      </c>
      <c r="B327" s="116" t="s">
        <v>211</v>
      </c>
      <c r="C327" s="116" t="s">
        <v>168</v>
      </c>
      <c r="D327" s="117">
        <v>928</v>
      </c>
      <c r="E327" s="116" t="s">
        <v>482</v>
      </c>
      <c r="F327" s="116" t="s">
        <v>168</v>
      </c>
      <c r="G327" s="117">
        <v>991</v>
      </c>
      <c r="H327" s="117">
        <v>0</v>
      </c>
      <c r="I327" s="116" t="s">
        <v>864</v>
      </c>
      <c r="J327" s="119">
        <v>3150000</v>
      </c>
      <c r="K327" s="119">
        <v>0</v>
      </c>
    </row>
    <row r="328" spans="1:11">
      <c r="A328" s="116" t="s">
        <v>118</v>
      </c>
      <c r="B328" s="116" t="s">
        <v>211</v>
      </c>
      <c r="C328" s="116" t="s">
        <v>168</v>
      </c>
      <c r="D328" s="117">
        <v>928</v>
      </c>
      <c r="E328" s="116" t="s">
        <v>482</v>
      </c>
      <c r="F328" s="116" t="s">
        <v>168</v>
      </c>
      <c r="G328" s="117">
        <v>991</v>
      </c>
      <c r="H328" s="117">
        <v>0</v>
      </c>
      <c r="I328" s="116" t="s">
        <v>865</v>
      </c>
      <c r="J328" s="119">
        <v>15500000</v>
      </c>
      <c r="K328" s="119">
        <v>0</v>
      </c>
    </row>
    <row r="329" spans="1:11">
      <c r="A329" s="116" t="s">
        <v>118</v>
      </c>
      <c r="B329" s="116" t="s">
        <v>211</v>
      </c>
      <c r="C329" s="116" t="s">
        <v>168</v>
      </c>
      <c r="D329" s="117">
        <v>928</v>
      </c>
      <c r="E329" s="116" t="s">
        <v>482</v>
      </c>
      <c r="F329" s="116" t="s">
        <v>168</v>
      </c>
      <c r="G329" s="117">
        <v>991</v>
      </c>
      <c r="H329" s="117">
        <v>0</v>
      </c>
      <c r="I329" s="116" t="s">
        <v>866</v>
      </c>
      <c r="J329" s="119">
        <v>648000</v>
      </c>
      <c r="K329" s="119">
        <v>0</v>
      </c>
    </row>
    <row r="330" spans="1:11">
      <c r="A330" s="116" t="s">
        <v>118</v>
      </c>
      <c r="B330" s="116" t="s">
        <v>211</v>
      </c>
      <c r="C330" s="116" t="s">
        <v>168</v>
      </c>
      <c r="D330" s="117">
        <v>928</v>
      </c>
      <c r="E330" s="116" t="s">
        <v>482</v>
      </c>
      <c r="F330" s="116" t="s">
        <v>168</v>
      </c>
      <c r="G330" s="117">
        <v>991</v>
      </c>
      <c r="H330" s="117">
        <v>0</v>
      </c>
      <c r="I330" s="116" t="s">
        <v>867</v>
      </c>
      <c r="J330" s="119">
        <v>4260000</v>
      </c>
      <c r="K330" s="119">
        <v>0</v>
      </c>
    </row>
    <row r="331" spans="1:11">
      <c r="A331" s="116" t="s">
        <v>118</v>
      </c>
      <c r="B331" s="116" t="s">
        <v>211</v>
      </c>
      <c r="C331" s="116" t="s">
        <v>168</v>
      </c>
      <c r="D331" s="117">
        <v>928</v>
      </c>
      <c r="E331" s="116" t="s">
        <v>482</v>
      </c>
      <c r="F331" s="116" t="s">
        <v>168</v>
      </c>
      <c r="G331" s="117">
        <v>991</v>
      </c>
      <c r="H331" s="117">
        <v>0</v>
      </c>
      <c r="I331" s="116" t="s">
        <v>868</v>
      </c>
      <c r="J331" s="119">
        <v>4325000</v>
      </c>
      <c r="K331" s="119">
        <v>0</v>
      </c>
    </row>
    <row r="332" spans="1:11">
      <c r="A332" s="116" t="s">
        <v>118</v>
      </c>
      <c r="B332" s="116" t="s">
        <v>211</v>
      </c>
      <c r="C332" s="116" t="s">
        <v>168</v>
      </c>
      <c r="D332" s="117">
        <v>928</v>
      </c>
      <c r="E332" s="116" t="s">
        <v>482</v>
      </c>
      <c r="F332" s="116" t="s">
        <v>168</v>
      </c>
      <c r="G332" s="117">
        <v>991</v>
      </c>
      <c r="H332" s="117">
        <v>0</v>
      </c>
      <c r="I332" s="116" t="s">
        <v>869</v>
      </c>
      <c r="J332" s="119">
        <v>2050000</v>
      </c>
      <c r="K332" s="119">
        <v>0</v>
      </c>
    </row>
    <row r="333" spans="1:11">
      <c r="A333" s="116" t="s">
        <v>118</v>
      </c>
      <c r="B333" s="116" t="s">
        <v>211</v>
      </c>
      <c r="C333" s="116" t="s">
        <v>168</v>
      </c>
      <c r="D333" s="117">
        <v>928</v>
      </c>
      <c r="E333" s="116" t="s">
        <v>482</v>
      </c>
      <c r="F333" s="116" t="s">
        <v>168</v>
      </c>
      <c r="G333" s="117">
        <v>991</v>
      </c>
      <c r="H333" s="117">
        <v>0</v>
      </c>
      <c r="I333" s="116" t="s">
        <v>870</v>
      </c>
      <c r="J333" s="119">
        <v>1950000</v>
      </c>
      <c r="K333" s="119">
        <v>0</v>
      </c>
    </row>
    <row r="334" spans="1:11">
      <c r="A334" s="116" t="s">
        <v>118</v>
      </c>
      <c r="B334" s="116" t="s">
        <v>211</v>
      </c>
      <c r="C334" s="116" t="s">
        <v>168</v>
      </c>
      <c r="D334" s="117">
        <v>928</v>
      </c>
      <c r="E334" s="116" t="s">
        <v>482</v>
      </c>
      <c r="F334" s="116" t="s">
        <v>168</v>
      </c>
      <c r="G334" s="117">
        <v>991</v>
      </c>
      <c r="H334" s="117">
        <v>0</v>
      </c>
      <c r="I334" s="116" t="s">
        <v>871</v>
      </c>
      <c r="J334" s="119">
        <v>2300000</v>
      </c>
      <c r="K334" s="119">
        <v>0</v>
      </c>
    </row>
    <row r="335" spans="1:11">
      <c r="A335" s="116" t="s">
        <v>118</v>
      </c>
      <c r="B335" s="116" t="s">
        <v>211</v>
      </c>
      <c r="C335" s="116" t="s">
        <v>168</v>
      </c>
      <c r="D335" s="117">
        <v>928</v>
      </c>
      <c r="E335" s="116" t="s">
        <v>482</v>
      </c>
      <c r="F335" s="116" t="s">
        <v>168</v>
      </c>
      <c r="G335" s="117">
        <v>991</v>
      </c>
      <c r="H335" s="117">
        <v>0</v>
      </c>
      <c r="I335" s="116" t="s">
        <v>872</v>
      </c>
      <c r="J335" s="119">
        <v>2047012</v>
      </c>
      <c r="K335" s="119">
        <v>0</v>
      </c>
    </row>
    <row r="336" spans="1:11">
      <c r="A336" s="116" t="s">
        <v>118</v>
      </c>
      <c r="B336" s="116" t="s">
        <v>211</v>
      </c>
      <c r="C336" s="116" t="s">
        <v>168</v>
      </c>
      <c r="D336" s="117">
        <v>928</v>
      </c>
      <c r="E336" s="116" t="s">
        <v>482</v>
      </c>
      <c r="F336" s="116" t="s">
        <v>168</v>
      </c>
      <c r="G336" s="117">
        <v>991</v>
      </c>
      <c r="H336" s="117">
        <v>0</v>
      </c>
      <c r="I336" s="116" t="s">
        <v>873</v>
      </c>
      <c r="J336" s="119">
        <v>9720000</v>
      </c>
      <c r="K336" s="119">
        <v>0</v>
      </c>
    </row>
    <row r="337" spans="1:11">
      <c r="A337" s="116" t="s">
        <v>118</v>
      </c>
      <c r="B337" s="116" t="s">
        <v>211</v>
      </c>
      <c r="C337" s="116" t="s">
        <v>168</v>
      </c>
      <c r="D337" s="117">
        <v>928</v>
      </c>
      <c r="E337" s="116" t="s">
        <v>482</v>
      </c>
      <c r="F337" s="116" t="s">
        <v>168</v>
      </c>
      <c r="G337" s="117">
        <v>991</v>
      </c>
      <c r="H337" s="117">
        <v>0</v>
      </c>
      <c r="I337" s="116" t="s">
        <v>874</v>
      </c>
      <c r="J337" s="119">
        <v>9520000</v>
      </c>
      <c r="K337" s="119">
        <v>0</v>
      </c>
    </row>
    <row r="338" spans="1:11">
      <c r="A338" s="116" t="s">
        <v>118</v>
      </c>
      <c r="B338" s="116" t="s">
        <v>211</v>
      </c>
      <c r="C338" s="116" t="s">
        <v>168</v>
      </c>
      <c r="D338" s="117">
        <v>928</v>
      </c>
      <c r="E338" s="116" t="s">
        <v>482</v>
      </c>
      <c r="F338" s="116" t="s">
        <v>168</v>
      </c>
      <c r="G338" s="117">
        <v>991</v>
      </c>
      <c r="H338" s="117">
        <v>0</v>
      </c>
      <c r="I338" s="116" t="s">
        <v>875</v>
      </c>
      <c r="J338" s="119">
        <v>132000000</v>
      </c>
      <c r="K338" s="119">
        <v>0</v>
      </c>
    </row>
    <row r="339" spans="1:11">
      <c r="A339" s="116" t="s">
        <v>118</v>
      </c>
      <c r="B339" s="116" t="s">
        <v>211</v>
      </c>
      <c r="C339" s="116" t="s">
        <v>168</v>
      </c>
      <c r="D339" s="117">
        <v>928</v>
      </c>
      <c r="E339" s="116" t="s">
        <v>482</v>
      </c>
      <c r="F339" s="116" t="s">
        <v>168</v>
      </c>
      <c r="G339" s="117">
        <v>991</v>
      </c>
      <c r="H339" s="117">
        <v>0</v>
      </c>
      <c r="I339" s="116" t="s">
        <v>876</v>
      </c>
      <c r="J339" s="119">
        <v>20000000</v>
      </c>
      <c r="K339" s="119">
        <v>0</v>
      </c>
    </row>
    <row r="340" spans="1:11">
      <c r="A340" s="116" t="s">
        <v>118</v>
      </c>
      <c r="B340" s="116" t="s">
        <v>211</v>
      </c>
      <c r="C340" s="116" t="s">
        <v>168</v>
      </c>
      <c r="D340" s="117">
        <v>928</v>
      </c>
      <c r="E340" s="116" t="s">
        <v>482</v>
      </c>
      <c r="F340" s="116" t="s">
        <v>168</v>
      </c>
      <c r="G340" s="117">
        <v>991</v>
      </c>
      <c r="H340" s="117">
        <v>0</v>
      </c>
      <c r="I340" s="116" t="s">
        <v>877</v>
      </c>
      <c r="J340" s="119">
        <v>97090909</v>
      </c>
      <c r="K340" s="119">
        <v>0</v>
      </c>
    </row>
    <row r="341" spans="1:11">
      <c r="A341" s="116" t="s">
        <v>118</v>
      </c>
      <c r="B341" s="116" t="s">
        <v>211</v>
      </c>
      <c r="C341" s="116" t="s">
        <v>168</v>
      </c>
      <c r="D341" s="117">
        <v>928</v>
      </c>
      <c r="E341" s="116" t="s">
        <v>482</v>
      </c>
      <c r="F341" s="116" t="s">
        <v>168</v>
      </c>
      <c r="G341" s="117">
        <v>991</v>
      </c>
      <c r="H341" s="117">
        <v>0</v>
      </c>
      <c r="I341" s="116" t="s">
        <v>878</v>
      </c>
      <c r="J341" s="119">
        <v>47244444</v>
      </c>
      <c r="K341" s="119">
        <v>0</v>
      </c>
    </row>
    <row r="342" spans="1:11">
      <c r="A342" s="116" t="s">
        <v>118</v>
      </c>
      <c r="B342" s="116" t="s">
        <v>211</v>
      </c>
      <c r="C342" s="116" t="s">
        <v>168</v>
      </c>
      <c r="D342" s="117">
        <v>928</v>
      </c>
      <c r="E342" s="116" t="s">
        <v>482</v>
      </c>
      <c r="F342" s="116" t="s">
        <v>168</v>
      </c>
      <c r="G342" s="117">
        <v>991</v>
      </c>
      <c r="H342" s="117">
        <v>0</v>
      </c>
      <c r="I342" s="116" t="s">
        <v>879</v>
      </c>
      <c r="J342" s="119">
        <v>32409091</v>
      </c>
      <c r="K342" s="119">
        <v>0</v>
      </c>
    </row>
    <row r="343" spans="1:11">
      <c r="A343" s="116" t="s">
        <v>118</v>
      </c>
      <c r="B343" s="116" t="s">
        <v>211</v>
      </c>
      <c r="C343" s="116" t="s">
        <v>168</v>
      </c>
      <c r="D343" s="117">
        <v>928</v>
      </c>
      <c r="E343" s="116" t="s">
        <v>482</v>
      </c>
      <c r="F343" s="116" t="s">
        <v>168</v>
      </c>
      <c r="G343" s="117">
        <v>991</v>
      </c>
      <c r="H343" s="117">
        <v>0</v>
      </c>
      <c r="I343" s="116" t="s">
        <v>880</v>
      </c>
      <c r="J343" s="119">
        <v>6890000</v>
      </c>
      <c r="K343" s="119">
        <v>0</v>
      </c>
    </row>
    <row r="344" spans="1:11">
      <c r="A344" s="116" t="s">
        <v>118</v>
      </c>
      <c r="B344" s="116" t="s">
        <v>211</v>
      </c>
      <c r="C344" s="116" t="s">
        <v>168</v>
      </c>
      <c r="D344" s="117">
        <v>928</v>
      </c>
      <c r="E344" s="116" t="s">
        <v>482</v>
      </c>
      <c r="F344" s="116" t="s">
        <v>168</v>
      </c>
      <c r="G344" s="117">
        <v>991</v>
      </c>
      <c r="H344" s="117">
        <v>0</v>
      </c>
      <c r="I344" s="116" t="s">
        <v>881</v>
      </c>
      <c r="J344" s="119">
        <v>4875000</v>
      </c>
      <c r="K344" s="119">
        <v>0</v>
      </c>
    </row>
    <row r="345" spans="1:11">
      <c r="A345" s="116" t="s">
        <v>118</v>
      </c>
      <c r="B345" s="116" t="s">
        <v>211</v>
      </c>
      <c r="C345" s="116" t="s">
        <v>168</v>
      </c>
      <c r="D345" s="117">
        <v>928</v>
      </c>
      <c r="E345" s="116" t="s">
        <v>482</v>
      </c>
      <c r="F345" s="116" t="s">
        <v>168</v>
      </c>
      <c r="G345" s="117">
        <v>991</v>
      </c>
      <c r="H345" s="117">
        <v>0</v>
      </c>
      <c r="I345" s="116" t="s">
        <v>882</v>
      </c>
      <c r="J345" s="119">
        <v>40490000</v>
      </c>
      <c r="K345" s="119">
        <v>0</v>
      </c>
    </row>
    <row r="346" spans="1:11">
      <c r="A346" s="116" t="s">
        <v>118</v>
      </c>
      <c r="B346" s="116" t="s">
        <v>211</v>
      </c>
      <c r="C346" s="116" t="s">
        <v>168</v>
      </c>
      <c r="D346" s="117">
        <v>928</v>
      </c>
      <c r="E346" s="116" t="s">
        <v>482</v>
      </c>
      <c r="F346" s="116" t="s">
        <v>168</v>
      </c>
      <c r="G346" s="117">
        <v>991</v>
      </c>
      <c r="H346" s="117">
        <v>0</v>
      </c>
      <c r="I346" s="116" t="s">
        <v>883</v>
      </c>
      <c r="J346" s="119">
        <v>5000000</v>
      </c>
      <c r="K346" s="119">
        <v>0</v>
      </c>
    </row>
    <row r="347" spans="1:11">
      <c r="A347" s="116" t="s">
        <v>118</v>
      </c>
      <c r="B347" s="116" t="s">
        <v>211</v>
      </c>
      <c r="C347" s="116" t="s">
        <v>168</v>
      </c>
      <c r="D347" s="117">
        <v>928</v>
      </c>
      <c r="E347" s="116" t="s">
        <v>482</v>
      </c>
      <c r="F347" s="116" t="s">
        <v>168</v>
      </c>
      <c r="G347" s="117">
        <v>991</v>
      </c>
      <c r="H347" s="117">
        <v>0</v>
      </c>
      <c r="I347" s="116" t="s">
        <v>884</v>
      </c>
      <c r="J347" s="119">
        <v>11250000</v>
      </c>
      <c r="K347" s="119">
        <v>0</v>
      </c>
    </row>
    <row r="348" spans="1:11">
      <c r="A348" s="116" t="s">
        <v>118</v>
      </c>
      <c r="B348" s="116" t="s">
        <v>211</v>
      </c>
      <c r="C348" s="116" t="s">
        <v>168</v>
      </c>
      <c r="D348" s="117">
        <v>928</v>
      </c>
      <c r="E348" s="116" t="s">
        <v>482</v>
      </c>
      <c r="F348" s="116" t="s">
        <v>168</v>
      </c>
      <c r="G348" s="117">
        <v>991</v>
      </c>
      <c r="H348" s="117">
        <v>0</v>
      </c>
      <c r="I348" s="116" t="s">
        <v>885</v>
      </c>
      <c r="J348" s="119">
        <v>11250000</v>
      </c>
      <c r="K348" s="119">
        <v>0</v>
      </c>
    </row>
    <row r="349" spans="1:11">
      <c r="A349" s="116" t="s">
        <v>118</v>
      </c>
      <c r="B349" s="116" t="s">
        <v>211</v>
      </c>
      <c r="C349" s="116" t="s">
        <v>168</v>
      </c>
      <c r="D349" s="117">
        <v>928</v>
      </c>
      <c r="E349" s="116" t="s">
        <v>482</v>
      </c>
      <c r="F349" s="116" t="s">
        <v>168</v>
      </c>
      <c r="G349" s="117">
        <v>991</v>
      </c>
      <c r="H349" s="117">
        <v>0</v>
      </c>
      <c r="I349" s="116" t="s">
        <v>886</v>
      </c>
      <c r="J349" s="119">
        <v>3750000</v>
      </c>
      <c r="K349" s="119">
        <v>0</v>
      </c>
    </row>
    <row r="350" spans="1:11">
      <c r="A350" s="116" t="s">
        <v>118</v>
      </c>
      <c r="B350" s="116" t="s">
        <v>211</v>
      </c>
      <c r="C350" s="116" t="s">
        <v>168</v>
      </c>
      <c r="D350" s="117">
        <v>928</v>
      </c>
      <c r="E350" s="116" t="s">
        <v>482</v>
      </c>
      <c r="F350" s="116" t="s">
        <v>168</v>
      </c>
      <c r="G350" s="117">
        <v>991</v>
      </c>
      <c r="H350" s="117">
        <v>0</v>
      </c>
      <c r="I350" s="116" t="s">
        <v>887</v>
      </c>
      <c r="J350" s="119">
        <v>3250000</v>
      </c>
      <c r="K350" s="119">
        <v>0</v>
      </c>
    </row>
    <row r="351" spans="1:11">
      <c r="A351" s="116" t="s">
        <v>118</v>
      </c>
      <c r="B351" s="116" t="s">
        <v>211</v>
      </c>
      <c r="C351" s="116" t="s">
        <v>168</v>
      </c>
      <c r="D351" s="117">
        <v>928</v>
      </c>
      <c r="E351" s="116" t="s">
        <v>482</v>
      </c>
      <c r="F351" s="116" t="s">
        <v>168</v>
      </c>
      <c r="G351" s="117">
        <v>991</v>
      </c>
      <c r="H351" s="117">
        <v>0</v>
      </c>
      <c r="I351" s="116" t="s">
        <v>888</v>
      </c>
      <c r="J351" s="119">
        <v>4900000</v>
      </c>
      <c r="K351" s="119">
        <v>0</v>
      </c>
    </row>
    <row r="352" spans="1:11">
      <c r="A352" s="116" t="s">
        <v>118</v>
      </c>
      <c r="B352" s="116" t="s">
        <v>211</v>
      </c>
      <c r="C352" s="116" t="s">
        <v>168</v>
      </c>
      <c r="D352" s="117">
        <v>928</v>
      </c>
      <c r="E352" s="116" t="s">
        <v>482</v>
      </c>
      <c r="F352" s="116" t="s">
        <v>168</v>
      </c>
      <c r="G352" s="117">
        <v>991</v>
      </c>
      <c r="H352" s="117">
        <v>0</v>
      </c>
      <c r="I352" s="116" t="s">
        <v>889</v>
      </c>
      <c r="J352" s="119">
        <v>3600000</v>
      </c>
      <c r="K352" s="119">
        <v>0</v>
      </c>
    </row>
    <row r="353" spans="1:11">
      <c r="A353" s="116" t="s">
        <v>118</v>
      </c>
      <c r="B353" s="116" t="s">
        <v>211</v>
      </c>
      <c r="C353" s="116" t="s">
        <v>168</v>
      </c>
      <c r="D353" s="117">
        <v>928</v>
      </c>
      <c r="E353" s="116" t="s">
        <v>482</v>
      </c>
      <c r="F353" s="116" t="s">
        <v>168</v>
      </c>
      <c r="G353" s="117">
        <v>991</v>
      </c>
      <c r="H353" s="117">
        <v>0</v>
      </c>
      <c r="I353" s="116" t="s">
        <v>890</v>
      </c>
      <c r="J353" s="119">
        <v>2600000</v>
      </c>
      <c r="K353" s="119">
        <v>0</v>
      </c>
    </row>
    <row r="354" spans="1:11">
      <c r="A354" s="116" t="s">
        <v>118</v>
      </c>
      <c r="B354" s="116" t="s">
        <v>211</v>
      </c>
      <c r="C354" s="116" t="s">
        <v>168</v>
      </c>
      <c r="D354" s="117">
        <v>928</v>
      </c>
      <c r="E354" s="116" t="s">
        <v>482</v>
      </c>
      <c r="F354" s="116" t="s">
        <v>168</v>
      </c>
      <c r="G354" s="117">
        <v>991</v>
      </c>
      <c r="H354" s="117">
        <v>0</v>
      </c>
      <c r="I354" s="116" t="s">
        <v>891</v>
      </c>
      <c r="J354" s="119">
        <v>4550000</v>
      </c>
      <c r="K354" s="119">
        <v>0</v>
      </c>
    </row>
    <row r="355" spans="1:11">
      <c r="A355" s="116" t="s">
        <v>118</v>
      </c>
      <c r="B355" s="116" t="s">
        <v>211</v>
      </c>
      <c r="C355" s="116" t="s">
        <v>168</v>
      </c>
      <c r="D355" s="117">
        <v>928</v>
      </c>
      <c r="E355" s="116" t="s">
        <v>482</v>
      </c>
      <c r="F355" s="116" t="s">
        <v>168</v>
      </c>
      <c r="G355" s="117">
        <v>991</v>
      </c>
      <c r="H355" s="117">
        <v>0</v>
      </c>
      <c r="I355" s="116" t="s">
        <v>892</v>
      </c>
      <c r="J355" s="119">
        <v>5850000</v>
      </c>
      <c r="K355" s="119">
        <v>0</v>
      </c>
    </row>
    <row r="356" spans="1:11">
      <c r="A356" s="116" t="s">
        <v>118</v>
      </c>
      <c r="B356" s="116" t="s">
        <v>211</v>
      </c>
      <c r="C356" s="116" t="s">
        <v>168</v>
      </c>
      <c r="D356" s="117">
        <v>928</v>
      </c>
      <c r="E356" s="116" t="s">
        <v>482</v>
      </c>
      <c r="F356" s="116" t="s">
        <v>168</v>
      </c>
      <c r="G356" s="117">
        <v>991</v>
      </c>
      <c r="H356" s="117">
        <v>0</v>
      </c>
      <c r="I356" s="116" t="s">
        <v>893</v>
      </c>
      <c r="J356" s="119">
        <v>22400000</v>
      </c>
      <c r="K356" s="119">
        <v>0</v>
      </c>
    </row>
    <row r="357" spans="1:11">
      <c r="A357" s="116" t="s">
        <v>118</v>
      </c>
      <c r="B357" s="116" t="s">
        <v>211</v>
      </c>
      <c r="C357" s="116" t="s">
        <v>168</v>
      </c>
      <c r="D357" s="117">
        <v>928</v>
      </c>
      <c r="E357" s="116" t="s">
        <v>482</v>
      </c>
      <c r="F357" s="116" t="s">
        <v>168</v>
      </c>
      <c r="G357" s="117">
        <v>991</v>
      </c>
      <c r="H357" s="117">
        <v>0</v>
      </c>
      <c r="I357" s="116" t="s">
        <v>894</v>
      </c>
      <c r="J357" s="119">
        <v>32409091</v>
      </c>
      <c r="K357" s="119">
        <v>0</v>
      </c>
    </row>
    <row r="358" spans="1:11">
      <c r="A358" s="116" t="s">
        <v>118</v>
      </c>
      <c r="B358" s="116" t="s">
        <v>211</v>
      </c>
      <c r="C358" s="116" t="s">
        <v>168</v>
      </c>
      <c r="D358" s="117">
        <v>927</v>
      </c>
      <c r="E358" s="116" t="s">
        <v>482</v>
      </c>
      <c r="F358" s="116" t="s">
        <v>168</v>
      </c>
      <c r="G358" s="117">
        <v>1054</v>
      </c>
      <c r="H358" s="117">
        <v>0</v>
      </c>
      <c r="I358" s="116" t="s">
        <v>895</v>
      </c>
      <c r="J358" s="119">
        <v>0</v>
      </c>
      <c r="K358" s="119">
        <v>2535000</v>
      </c>
    </row>
    <row r="359" spans="1:11">
      <c r="A359" s="116" t="s">
        <v>118</v>
      </c>
      <c r="B359" s="116" t="s">
        <v>211</v>
      </c>
      <c r="C359" s="116" t="s">
        <v>168</v>
      </c>
      <c r="D359" s="117">
        <v>927</v>
      </c>
      <c r="E359" s="116" t="s">
        <v>482</v>
      </c>
      <c r="F359" s="116" t="s">
        <v>168</v>
      </c>
      <c r="G359" s="117">
        <v>1054</v>
      </c>
      <c r="H359" s="117">
        <v>0</v>
      </c>
      <c r="I359" s="116" t="s">
        <v>896</v>
      </c>
      <c r="J359" s="119">
        <v>0</v>
      </c>
      <c r="K359" s="119">
        <v>585000</v>
      </c>
    </row>
    <row r="360" spans="1:11">
      <c r="A360" s="116" t="s">
        <v>118</v>
      </c>
      <c r="B360" s="116" t="s">
        <v>211</v>
      </c>
      <c r="C360" s="116" t="s">
        <v>168</v>
      </c>
      <c r="D360" s="117">
        <v>927</v>
      </c>
      <c r="E360" s="116" t="s">
        <v>482</v>
      </c>
      <c r="F360" s="116" t="s">
        <v>168</v>
      </c>
      <c r="G360" s="117">
        <v>1054</v>
      </c>
      <c r="H360" s="117">
        <v>0</v>
      </c>
      <c r="I360" s="116" t="s">
        <v>897</v>
      </c>
      <c r="J360" s="119">
        <v>0</v>
      </c>
      <c r="K360" s="119">
        <v>35590000</v>
      </c>
    </row>
    <row r="361" spans="1:11">
      <c r="A361" s="116" t="s">
        <v>118</v>
      </c>
      <c r="B361" s="116" t="s">
        <v>211</v>
      </c>
      <c r="C361" s="116" t="s">
        <v>168</v>
      </c>
      <c r="D361" s="117">
        <v>927</v>
      </c>
      <c r="E361" s="116" t="s">
        <v>482</v>
      </c>
      <c r="F361" s="116" t="s">
        <v>168</v>
      </c>
      <c r="G361" s="117">
        <v>1054</v>
      </c>
      <c r="H361" s="117">
        <v>0</v>
      </c>
      <c r="I361" s="116" t="s">
        <v>897</v>
      </c>
      <c r="J361" s="119">
        <v>0</v>
      </c>
      <c r="K361" s="119">
        <v>9150000</v>
      </c>
    </row>
    <row r="362" spans="1:11">
      <c r="A362" s="116" t="s">
        <v>118</v>
      </c>
      <c r="B362" s="116" t="s">
        <v>211</v>
      </c>
      <c r="C362" s="116" t="s">
        <v>168</v>
      </c>
      <c r="D362" s="117">
        <v>927</v>
      </c>
      <c r="E362" s="116" t="s">
        <v>482</v>
      </c>
      <c r="F362" s="116" t="s">
        <v>168</v>
      </c>
      <c r="G362" s="117">
        <v>1054</v>
      </c>
      <c r="H362" s="117">
        <v>0</v>
      </c>
      <c r="I362" s="116" t="s">
        <v>896</v>
      </c>
      <c r="J362" s="119">
        <v>0</v>
      </c>
      <c r="K362" s="119">
        <v>1560000</v>
      </c>
    </row>
    <row r="363" spans="1:11">
      <c r="A363" s="116" t="s">
        <v>118</v>
      </c>
      <c r="B363" s="116" t="s">
        <v>211</v>
      </c>
      <c r="C363" s="116" t="s">
        <v>168</v>
      </c>
      <c r="D363" s="117">
        <v>927</v>
      </c>
      <c r="E363" s="116" t="s">
        <v>482</v>
      </c>
      <c r="F363" s="116" t="s">
        <v>168</v>
      </c>
      <c r="G363" s="117">
        <v>1054</v>
      </c>
      <c r="H363" s="117">
        <v>0</v>
      </c>
      <c r="I363" s="116" t="s">
        <v>895</v>
      </c>
      <c r="J363" s="119">
        <v>0</v>
      </c>
      <c r="K363" s="119">
        <v>10725000</v>
      </c>
    </row>
    <row r="364" spans="1:11">
      <c r="A364" s="116" t="s">
        <v>118</v>
      </c>
      <c r="B364" s="116" t="s">
        <v>211</v>
      </c>
      <c r="C364" s="116" t="s">
        <v>168</v>
      </c>
      <c r="D364" s="117">
        <v>927</v>
      </c>
      <c r="E364" s="116" t="s">
        <v>482</v>
      </c>
      <c r="F364" s="116" t="s">
        <v>168</v>
      </c>
      <c r="G364" s="117">
        <v>1054</v>
      </c>
      <c r="H364" s="117">
        <v>0</v>
      </c>
      <c r="I364" s="116" t="s">
        <v>897</v>
      </c>
      <c r="J364" s="119">
        <v>0</v>
      </c>
      <c r="K364" s="119">
        <v>26205000</v>
      </c>
    </row>
    <row r="365" spans="1:11">
      <c r="A365" s="116" t="s">
        <v>118</v>
      </c>
      <c r="B365" s="116" t="s">
        <v>211</v>
      </c>
      <c r="C365" s="116" t="s">
        <v>168</v>
      </c>
      <c r="D365" s="117">
        <v>927</v>
      </c>
      <c r="E365" s="116" t="s">
        <v>482</v>
      </c>
      <c r="F365" s="116" t="s">
        <v>168</v>
      </c>
      <c r="G365" s="117">
        <v>1054</v>
      </c>
      <c r="H365" s="117">
        <v>0</v>
      </c>
      <c r="I365" s="116" t="s">
        <v>896</v>
      </c>
      <c r="J365" s="119">
        <v>0</v>
      </c>
      <c r="K365" s="119">
        <v>2405000</v>
      </c>
    </row>
    <row r="366" spans="1:11">
      <c r="A366" s="116" t="s">
        <v>118</v>
      </c>
      <c r="B366" s="116" t="s">
        <v>211</v>
      </c>
      <c r="C366" s="116" t="s">
        <v>168</v>
      </c>
      <c r="D366" s="117">
        <v>927</v>
      </c>
      <c r="E366" s="116" t="s">
        <v>482</v>
      </c>
      <c r="F366" s="116" t="s">
        <v>168</v>
      </c>
      <c r="G366" s="117">
        <v>1054</v>
      </c>
      <c r="H366" s="117">
        <v>0</v>
      </c>
      <c r="I366" s="116" t="s">
        <v>895</v>
      </c>
      <c r="J366" s="119">
        <v>0</v>
      </c>
      <c r="K366" s="119">
        <v>32045000</v>
      </c>
    </row>
    <row r="367" spans="1:11">
      <c r="A367" s="116" t="s">
        <v>118</v>
      </c>
      <c r="B367" s="116" t="s">
        <v>211</v>
      </c>
      <c r="C367" s="116" t="s">
        <v>168</v>
      </c>
      <c r="D367" s="117">
        <v>927</v>
      </c>
      <c r="E367" s="116" t="s">
        <v>482</v>
      </c>
      <c r="F367" s="116" t="s">
        <v>168</v>
      </c>
      <c r="G367" s="117">
        <v>1054</v>
      </c>
      <c r="H367" s="117">
        <v>0</v>
      </c>
      <c r="I367" s="116" t="s">
        <v>896</v>
      </c>
      <c r="J367" s="119">
        <v>0</v>
      </c>
      <c r="K367" s="119">
        <v>390000</v>
      </c>
    </row>
    <row r="368" spans="1:11">
      <c r="A368" s="116" t="s">
        <v>118</v>
      </c>
      <c r="B368" s="116" t="s">
        <v>211</v>
      </c>
      <c r="C368" s="116" t="s">
        <v>168</v>
      </c>
      <c r="D368" s="117">
        <v>927</v>
      </c>
      <c r="E368" s="116" t="s">
        <v>482</v>
      </c>
      <c r="F368" s="116" t="s">
        <v>168</v>
      </c>
      <c r="G368" s="117">
        <v>1054</v>
      </c>
      <c r="H368" s="117">
        <v>0</v>
      </c>
      <c r="I368" s="116" t="s">
        <v>897</v>
      </c>
      <c r="J368" s="119">
        <v>0</v>
      </c>
      <c r="K368" s="119">
        <v>1270000</v>
      </c>
    </row>
    <row r="369" spans="1:11">
      <c r="A369" s="116" t="s">
        <v>118</v>
      </c>
      <c r="B369" s="116" t="s">
        <v>211</v>
      </c>
      <c r="C369" s="116" t="s">
        <v>168</v>
      </c>
      <c r="D369" s="117">
        <v>927</v>
      </c>
      <c r="E369" s="116" t="s">
        <v>482</v>
      </c>
      <c r="F369" s="116" t="s">
        <v>168</v>
      </c>
      <c r="G369" s="117">
        <v>1054</v>
      </c>
      <c r="H369" s="117">
        <v>0</v>
      </c>
      <c r="I369" s="116" t="s">
        <v>895</v>
      </c>
      <c r="J369" s="119">
        <v>0</v>
      </c>
      <c r="K369" s="119">
        <v>13845000</v>
      </c>
    </row>
    <row r="370" spans="1:11">
      <c r="A370" s="116" t="s">
        <v>118</v>
      </c>
      <c r="B370" s="116" t="s">
        <v>211</v>
      </c>
      <c r="C370" s="116" t="s">
        <v>168</v>
      </c>
      <c r="D370" s="117">
        <v>927</v>
      </c>
      <c r="E370" s="116" t="s">
        <v>482</v>
      </c>
      <c r="F370" s="116" t="s">
        <v>168</v>
      </c>
      <c r="G370" s="117">
        <v>1054</v>
      </c>
      <c r="H370" s="117">
        <v>0</v>
      </c>
      <c r="I370" s="116" t="s">
        <v>897</v>
      </c>
      <c r="J370" s="119">
        <v>0</v>
      </c>
      <c r="K370" s="119">
        <v>4105000</v>
      </c>
    </row>
    <row r="371" spans="1:11">
      <c r="A371" s="116" t="s">
        <v>118</v>
      </c>
      <c r="B371" s="116" t="s">
        <v>211</v>
      </c>
      <c r="C371" s="116" t="s">
        <v>168</v>
      </c>
      <c r="D371" s="117">
        <v>927</v>
      </c>
      <c r="E371" s="116" t="s">
        <v>482</v>
      </c>
      <c r="F371" s="116" t="s">
        <v>168</v>
      </c>
      <c r="G371" s="117">
        <v>1054</v>
      </c>
      <c r="H371" s="117">
        <v>0</v>
      </c>
      <c r="I371" s="116" t="s">
        <v>895</v>
      </c>
      <c r="J371" s="119">
        <v>0</v>
      </c>
      <c r="K371" s="119">
        <v>15795000</v>
      </c>
    </row>
    <row r="372" spans="1:11">
      <c r="A372" s="116" t="s">
        <v>118</v>
      </c>
      <c r="B372" s="116" t="s">
        <v>211</v>
      </c>
      <c r="C372" s="116" t="s">
        <v>168</v>
      </c>
      <c r="D372" s="117">
        <v>927</v>
      </c>
      <c r="E372" s="116" t="s">
        <v>482</v>
      </c>
      <c r="F372" s="116" t="s">
        <v>168</v>
      </c>
      <c r="G372" s="117">
        <v>1054</v>
      </c>
      <c r="H372" s="117">
        <v>0</v>
      </c>
      <c r="I372" s="116" t="s">
        <v>896</v>
      </c>
      <c r="J372" s="119">
        <v>0</v>
      </c>
      <c r="K372" s="119">
        <v>1690000</v>
      </c>
    </row>
    <row r="373" spans="1:11">
      <c r="A373" s="116" t="s">
        <v>118</v>
      </c>
      <c r="B373" s="116" t="s">
        <v>211</v>
      </c>
      <c r="C373" s="116" t="s">
        <v>168</v>
      </c>
      <c r="D373" s="117">
        <v>927</v>
      </c>
      <c r="E373" s="116" t="s">
        <v>482</v>
      </c>
      <c r="F373" s="116" t="s">
        <v>168</v>
      </c>
      <c r="G373" s="117">
        <v>1054</v>
      </c>
      <c r="H373" s="117">
        <v>0</v>
      </c>
      <c r="I373" s="116" t="s">
        <v>896</v>
      </c>
      <c r="J373" s="119">
        <v>0</v>
      </c>
      <c r="K373" s="119">
        <v>17290000</v>
      </c>
    </row>
    <row r="374" spans="1:11">
      <c r="A374" s="116" t="s">
        <v>118</v>
      </c>
      <c r="B374" s="116" t="s">
        <v>211</v>
      </c>
      <c r="C374" s="116" t="s">
        <v>168</v>
      </c>
      <c r="D374" s="117">
        <v>927</v>
      </c>
      <c r="E374" s="116" t="s">
        <v>482</v>
      </c>
      <c r="F374" s="116" t="s">
        <v>168</v>
      </c>
      <c r="G374" s="117">
        <v>1054</v>
      </c>
      <c r="H374" s="117">
        <v>0</v>
      </c>
      <c r="I374" s="116" t="s">
        <v>895</v>
      </c>
      <c r="J374" s="119">
        <v>0</v>
      </c>
      <c r="K374" s="119">
        <v>100880000</v>
      </c>
    </row>
    <row r="375" spans="1:11">
      <c r="A375" s="116" t="s">
        <v>118</v>
      </c>
      <c r="B375" s="116" t="s">
        <v>211</v>
      </c>
      <c r="C375" s="116" t="s">
        <v>168</v>
      </c>
      <c r="D375" s="117">
        <v>927</v>
      </c>
      <c r="E375" s="116" t="s">
        <v>482</v>
      </c>
      <c r="F375" s="116" t="s">
        <v>168</v>
      </c>
      <c r="G375" s="117">
        <v>1054</v>
      </c>
      <c r="H375" s="117">
        <v>0</v>
      </c>
      <c r="I375" s="116" t="s">
        <v>897</v>
      </c>
      <c r="J375" s="119">
        <v>0</v>
      </c>
      <c r="K375" s="119">
        <v>22280000</v>
      </c>
    </row>
    <row r="376" spans="1:11">
      <c r="A376" s="116" t="s">
        <v>118</v>
      </c>
      <c r="B376" s="116" t="s">
        <v>211</v>
      </c>
      <c r="C376" s="116" t="s">
        <v>168</v>
      </c>
      <c r="D376" s="117">
        <v>927</v>
      </c>
      <c r="E376" s="116" t="s">
        <v>482</v>
      </c>
      <c r="F376" s="116" t="s">
        <v>168</v>
      </c>
      <c r="G376" s="117">
        <v>1054</v>
      </c>
      <c r="H376" s="117">
        <v>0</v>
      </c>
      <c r="I376" s="116" t="s">
        <v>896</v>
      </c>
      <c r="J376" s="119">
        <v>0</v>
      </c>
      <c r="K376" s="119">
        <v>260000</v>
      </c>
    </row>
    <row r="377" spans="1:11">
      <c r="A377" s="116" t="s">
        <v>118</v>
      </c>
      <c r="B377" s="116" t="s">
        <v>211</v>
      </c>
      <c r="C377" s="116" t="s">
        <v>168</v>
      </c>
      <c r="D377" s="117">
        <v>927</v>
      </c>
      <c r="E377" s="116" t="s">
        <v>482</v>
      </c>
      <c r="F377" s="116" t="s">
        <v>168</v>
      </c>
      <c r="G377" s="117">
        <v>1054</v>
      </c>
      <c r="H377" s="117">
        <v>0</v>
      </c>
      <c r="I377" s="116" t="s">
        <v>897</v>
      </c>
      <c r="J377" s="119">
        <v>0</v>
      </c>
      <c r="K377" s="119">
        <v>190000</v>
      </c>
    </row>
    <row r="378" spans="1:11">
      <c r="A378" s="116" t="s">
        <v>118</v>
      </c>
      <c r="B378" s="116" t="s">
        <v>211</v>
      </c>
      <c r="C378" s="116" t="s">
        <v>168</v>
      </c>
      <c r="D378" s="117">
        <v>927</v>
      </c>
      <c r="E378" s="116" t="s">
        <v>482</v>
      </c>
      <c r="F378" s="116" t="s">
        <v>168</v>
      </c>
      <c r="G378" s="117">
        <v>1054</v>
      </c>
      <c r="H378" s="117">
        <v>0</v>
      </c>
      <c r="I378" s="116" t="s">
        <v>895</v>
      </c>
      <c r="J378" s="119">
        <v>0</v>
      </c>
      <c r="K378" s="119">
        <v>3575000</v>
      </c>
    </row>
    <row r="379" spans="1:11">
      <c r="A379" s="116" t="s">
        <v>118</v>
      </c>
      <c r="B379" s="116" t="s">
        <v>211</v>
      </c>
      <c r="C379" s="116" t="s">
        <v>168</v>
      </c>
      <c r="D379" s="117">
        <v>927</v>
      </c>
      <c r="E379" s="116" t="s">
        <v>482</v>
      </c>
      <c r="F379" s="116" t="s">
        <v>168</v>
      </c>
      <c r="G379" s="117">
        <v>1054</v>
      </c>
      <c r="H379" s="117">
        <v>0</v>
      </c>
      <c r="I379" s="116" t="s">
        <v>895</v>
      </c>
      <c r="J379" s="119">
        <v>0</v>
      </c>
      <c r="K379" s="119">
        <v>715000</v>
      </c>
    </row>
    <row r="380" spans="1:11">
      <c r="A380" s="116" t="s">
        <v>118</v>
      </c>
      <c r="B380" s="116" t="s">
        <v>211</v>
      </c>
      <c r="C380" s="116" t="s">
        <v>168</v>
      </c>
      <c r="D380" s="117">
        <v>932</v>
      </c>
      <c r="E380" s="116" t="s">
        <v>898</v>
      </c>
      <c r="F380" s="116" t="s">
        <v>168</v>
      </c>
      <c r="G380" s="117">
        <v>908</v>
      </c>
      <c r="H380" s="117">
        <v>0</v>
      </c>
      <c r="I380" s="116" t="s">
        <v>899</v>
      </c>
      <c r="J380" s="119">
        <v>0</v>
      </c>
      <c r="K380" s="119">
        <v>225000</v>
      </c>
    </row>
    <row r="381" spans="1:11">
      <c r="A381" s="116" t="s">
        <v>118</v>
      </c>
      <c r="B381" s="116" t="s">
        <v>211</v>
      </c>
      <c r="C381" s="116" t="s">
        <v>168</v>
      </c>
      <c r="D381" s="117">
        <v>939</v>
      </c>
      <c r="E381" s="116" t="s">
        <v>898</v>
      </c>
      <c r="F381" s="116" t="s">
        <v>168</v>
      </c>
      <c r="G381" s="117">
        <v>915</v>
      </c>
      <c r="H381" s="117">
        <v>0</v>
      </c>
      <c r="I381" s="116" t="s">
        <v>900</v>
      </c>
      <c r="J381" s="119">
        <v>0</v>
      </c>
      <c r="K381" s="119">
        <v>180000</v>
      </c>
    </row>
    <row r="382" spans="1:11">
      <c r="A382" s="116" t="s">
        <v>118</v>
      </c>
      <c r="B382" s="116" t="s">
        <v>746</v>
      </c>
      <c r="C382" s="116" t="s">
        <v>168</v>
      </c>
      <c r="D382" s="117">
        <v>955</v>
      </c>
      <c r="E382" s="116" t="s">
        <v>901</v>
      </c>
      <c r="F382" s="116" t="s">
        <v>168</v>
      </c>
      <c r="G382" s="117">
        <v>933</v>
      </c>
      <c r="H382" s="117">
        <v>0</v>
      </c>
      <c r="I382" s="116" t="s">
        <v>902</v>
      </c>
      <c r="J382" s="119">
        <v>18000000</v>
      </c>
      <c r="K382" s="119">
        <v>0</v>
      </c>
    </row>
    <row r="383" spans="1:11">
      <c r="A383" s="116" t="s">
        <v>118</v>
      </c>
      <c r="B383" s="116" t="s">
        <v>211</v>
      </c>
      <c r="C383" s="116" t="s">
        <v>168</v>
      </c>
      <c r="D383" s="117">
        <v>962</v>
      </c>
      <c r="E383" s="116" t="s">
        <v>485</v>
      </c>
      <c r="F383" s="116" t="s">
        <v>168</v>
      </c>
      <c r="G383" s="117">
        <v>940</v>
      </c>
      <c r="H383" s="117">
        <v>0</v>
      </c>
      <c r="I383" s="116" t="s">
        <v>903</v>
      </c>
      <c r="J383" s="119">
        <v>950000</v>
      </c>
      <c r="K383" s="119">
        <v>0</v>
      </c>
    </row>
    <row r="384" spans="1:11">
      <c r="A384" s="116" t="s">
        <v>118</v>
      </c>
      <c r="B384" s="116" t="s">
        <v>211</v>
      </c>
      <c r="C384" s="116" t="s">
        <v>168</v>
      </c>
      <c r="D384" s="117">
        <v>962</v>
      </c>
      <c r="E384" s="116" t="s">
        <v>485</v>
      </c>
      <c r="F384" s="116" t="s">
        <v>168</v>
      </c>
      <c r="G384" s="117">
        <v>940</v>
      </c>
      <c r="H384" s="117">
        <v>0</v>
      </c>
      <c r="I384" s="116" t="s">
        <v>904</v>
      </c>
      <c r="J384" s="119">
        <v>8900000</v>
      </c>
      <c r="K384" s="119">
        <v>0</v>
      </c>
    </row>
    <row r="385" spans="1:11">
      <c r="A385" s="116" t="s">
        <v>118</v>
      </c>
      <c r="B385" s="116" t="s">
        <v>211</v>
      </c>
      <c r="C385" s="116" t="s">
        <v>168</v>
      </c>
      <c r="D385" s="117">
        <v>962</v>
      </c>
      <c r="E385" s="116" t="s">
        <v>485</v>
      </c>
      <c r="F385" s="116" t="s">
        <v>168</v>
      </c>
      <c r="G385" s="117">
        <v>940</v>
      </c>
      <c r="H385" s="117">
        <v>0</v>
      </c>
      <c r="I385" s="116" t="s">
        <v>594</v>
      </c>
      <c r="J385" s="119">
        <v>5000000</v>
      </c>
      <c r="K385" s="119">
        <v>0</v>
      </c>
    </row>
    <row r="386" spans="1:11">
      <c r="A386" s="116" t="s">
        <v>118</v>
      </c>
      <c r="B386" s="116" t="s">
        <v>211</v>
      </c>
      <c r="C386" s="116" t="s">
        <v>168</v>
      </c>
      <c r="D386" s="117">
        <v>962</v>
      </c>
      <c r="E386" s="116" t="s">
        <v>485</v>
      </c>
      <c r="F386" s="116" t="s">
        <v>168</v>
      </c>
      <c r="G386" s="117">
        <v>940</v>
      </c>
      <c r="H386" s="117">
        <v>0</v>
      </c>
      <c r="I386" s="116" t="s">
        <v>905</v>
      </c>
      <c r="J386" s="119">
        <v>2600000</v>
      </c>
      <c r="K386" s="119">
        <v>0</v>
      </c>
    </row>
    <row r="387" spans="1:11">
      <c r="A387" s="116" t="s">
        <v>118</v>
      </c>
      <c r="B387" s="116" t="s">
        <v>211</v>
      </c>
      <c r="C387" s="116" t="s">
        <v>168</v>
      </c>
      <c r="D387" s="117">
        <v>962</v>
      </c>
      <c r="E387" s="116" t="s">
        <v>485</v>
      </c>
      <c r="F387" s="116" t="s">
        <v>168</v>
      </c>
      <c r="G387" s="117">
        <v>940</v>
      </c>
      <c r="H387" s="117">
        <v>0</v>
      </c>
      <c r="I387" s="116" t="s">
        <v>592</v>
      </c>
      <c r="J387" s="119">
        <v>4150000</v>
      </c>
      <c r="K387" s="119">
        <v>0</v>
      </c>
    </row>
    <row r="388" spans="1:11">
      <c r="A388" s="116" t="s">
        <v>118</v>
      </c>
      <c r="B388" s="116" t="s">
        <v>211</v>
      </c>
      <c r="C388" s="116" t="s">
        <v>168</v>
      </c>
      <c r="D388" s="117">
        <v>962</v>
      </c>
      <c r="E388" s="116" t="s">
        <v>485</v>
      </c>
      <c r="F388" s="116" t="s">
        <v>168</v>
      </c>
      <c r="G388" s="117">
        <v>940</v>
      </c>
      <c r="H388" s="117">
        <v>0</v>
      </c>
      <c r="I388" s="116" t="s">
        <v>739</v>
      </c>
      <c r="J388" s="119">
        <v>500000</v>
      </c>
      <c r="K388" s="119">
        <v>0</v>
      </c>
    </row>
    <row r="389" spans="1:11">
      <c r="A389" s="116" t="s">
        <v>118</v>
      </c>
      <c r="B389" s="116" t="s">
        <v>211</v>
      </c>
      <c r="C389" s="116" t="s">
        <v>168</v>
      </c>
      <c r="D389" s="117">
        <v>962</v>
      </c>
      <c r="E389" s="116" t="s">
        <v>485</v>
      </c>
      <c r="F389" s="116" t="s">
        <v>168</v>
      </c>
      <c r="G389" s="117">
        <v>940</v>
      </c>
      <c r="H389" s="117">
        <v>0</v>
      </c>
      <c r="I389" s="116" t="s">
        <v>739</v>
      </c>
      <c r="J389" s="119">
        <v>27600000</v>
      </c>
      <c r="K389" s="119">
        <v>0</v>
      </c>
    </row>
    <row r="390" spans="1:11">
      <c r="A390" s="116" t="s">
        <v>118</v>
      </c>
      <c r="B390" s="116" t="s">
        <v>211</v>
      </c>
      <c r="C390" s="116" t="s">
        <v>168</v>
      </c>
      <c r="D390" s="117">
        <v>964</v>
      </c>
      <c r="E390" s="116" t="s">
        <v>485</v>
      </c>
      <c r="F390" s="116" t="s">
        <v>168</v>
      </c>
      <c r="G390" s="117">
        <v>942</v>
      </c>
      <c r="H390" s="117">
        <v>0</v>
      </c>
      <c r="I390" s="116" t="s">
        <v>906</v>
      </c>
      <c r="J390" s="119">
        <v>9675000</v>
      </c>
      <c r="K390" s="119">
        <v>0</v>
      </c>
    </row>
    <row r="391" spans="1:11">
      <c r="A391" s="116" t="s">
        <v>118</v>
      </c>
      <c r="B391" s="116" t="s">
        <v>209</v>
      </c>
      <c r="C391" s="116" t="s">
        <v>168</v>
      </c>
      <c r="D391" s="117">
        <v>964</v>
      </c>
      <c r="E391" s="116" t="s">
        <v>485</v>
      </c>
      <c r="F391" s="116" t="s">
        <v>168</v>
      </c>
      <c r="G391" s="117">
        <v>942</v>
      </c>
      <c r="H391" s="117">
        <v>0</v>
      </c>
      <c r="I391" s="116" t="s">
        <v>597</v>
      </c>
      <c r="J391" s="119">
        <v>22900000</v>
      </c>
      <c r="K391" s="119">
        <v>0</v>
      </c>
    </row>
    <row r="392" spans="1:11">
      <c r="A392" s="116" t="s">
        <v>118</v>
      </c>
      <c r="B392" s="116" t="s">
        <v>211</v>
      </c>
      <c r="C392" s="116" t="s">
        <v>168</v>
      </c>
      <c r="D392" s="117">
        <v>976</v>
      </c>
      <c r="E392" s="116" t="s">
        <v>907</v>
      </c>
      <c r="F392" s="116" t="s">
        <v>168</v>
      </c>
      <c r="G392" s="117">
        <v>956</v>
      </c>
      <c r="H392" s="117">
        <v>0</v>
      </c>
      <c r="I392" s="116" t="s">
        <v>908</v>
      </c>
      <c r="J392" s="119">
        <v>5850000</v>
      </c>
      <c r="K392" s="119">
        <v>0</v>
      </c>
    </row>
    <row r="393" spans="1:11">
      <c r="A393" s="116" t="s">
        <v>118</v>
      </c>
      <c r="B393" s="116" t="s">
        <v>211</v>
      </c>
      <c r="C393" s="116" t="s">
        <v>168</v>
      </c>
      <c r="D393" s="117">
        <v>976</v>
      </c>
      <c r="E393" s="116" t="s">
        <v>907</v>
      </c>
      <c r="F393" s="116" t="s">
        <v>168</v>
      </c>
      <c r="G393" s="117">
        <v>956</v>
      </c>
      <c r="H393" s="117">
        <v>0</v>
      </c>
      <c r="I393" s="116" t="s">
        <v>592</v>
      </c>
      <c r="J393" s="119">
        <v>5570000</v>
      </c>
      <c r="K393" s="119">
        <v>0</v>
      </c>
    </row>
    <row r="394" spans="1:11">
      <c r="A394" s="116" t="s">
        <v>118</v>
      </c>
      <c r="B394" s="116" t="s">
        <v>211</v>
      </c>
      <c r="C394" s="116" t="s">
        <v>168</v>
      </c>
      <c r="D394" s="117">
        <v>976</v>
      </c>
      <c r="E394" s="116" t="s">
        <v>907</v>
      </c>
      <c r="F394" s="116" t="s">
        <v>168</v>
      </c>
      <c r="G394" s="117">
        <v>956</v>
      </c>
      <c r="H394" s="117">
        <v>0</v>
      </c>
      <c r="I394" s="116" t="s">
        <v>587</v>
      </c>
      <c r="J394" s="119">
        <v>5600000</v>
      </c>
      <c r="K394" s="119">
        <v>0</v>
      </c>
    </row>
    <row r="395" spans="1:11">
      <c r="A395" s="116" t="s">
        <v>118</v>
      </c>
      <c r="B395" s="116" t="s">
        <v>211</v>
      </c>
      <c r="C395" s="116" t="s">
        <v>168</v>
      </c>
      <c r="D395" s="117">
        <v>976</v>
      </c>
      <c r="E395" s="116" t="s">
        <v>907</v>
      </c>
      <c r="F395" s="116" t="s">
        <v>168</v>
      </c>
      <c r="G395" s="117">
        <v>956</v>
      </c>
      <c r="H395" s="117">
        <v>0</v>
      </c>
      <c r="I395" s="116" t="s">
        <v>909</v>
      </c>
      <c r="J395" s="119">
        <v>700000</v>
      </c>
      <c r="K395" s="119">
        <v>0</v>
      </c>
    </row>
    <row r="396" spans="1:11">
      <c r="A396" s="116" t="s">
        <v>118</v>
      </c>
      <c r="B396" s="116" t="s">
        <v>211</v>
      </c>
      <c r="C396" s="116" t="s">
        <v>168</v>
      </c>
      <c r="D396" s="117">
        <v>976</v>
      </c>
      <c r="E396" s="116" t="s">
        <v>907</v>
      </c>
      <c r="F396" s="116" t="s">
        <v>168</v>
      </c>
      <c r="G396" s="117">
        <v>956</v>
      </c>
      <c r="H396" s="117">
        <v>0</v>
      </c>
      <c r="I396" s="116" t="s">
        <v>910</v>
      </c>
      <c r="J396" s="119">
        <v>1000000</v>
      </c>
      <c r="K396" s="119">
        <v>0</v>
      </c>
    </row>
    <row r="397" spans="1:11">
      <c r="A397" s="116" t="s">
        <v>118</v>
      </c>
      <c r="B397" s="116" t="s">
        <v>605</v>
      </c>
      <c r="C397" s="116" t="s">
        <v>168</v>
      </c>
      <c r="D397" s="117">
        <v>986</v>
      </c>
      <c r="E397" s="116" t="s">
        <v>487</v>
      </c>
      <c r="F397" s="116" t="s">
        <v>168</v>
      </c>
      <c r="G397" s="117">
        <v>966</v>
      </c>
      <c r="H397" s="117">
        <v>0</v>
      </c>
      <c r="I397" s="116" t="s">
        <v>911</v>
      </c>
      <c r="J397" s="119">
        <v>100000</v>
      </c>
      <c r="K397" s="119">
        <v>0</v>
      </c>
    </row>
    <row r="398" spans="1:11">
      <c r="A398" s="116" t="s">
        <v>118</v>
      </c>
      <c r="B398" s="116" t="s">
        <v>605</v>
      </c>
      <c r="C398" s="116" t="s">
        <v>168</v>
      </c>
      <c r="D398" s="117">
        <v>986</v>
      </c>
      <c r="E398" s="116" t="s">
        <v>487</v>
      </c>
      <c r="F398" s="116" t="s">
        <v>168</v>
      </c>
      <c r="G398" s="117">
        <v>966</v>
      </c>
      <c r="H398" s="117">
        <v>0</v>
      </c>
      <c r="I398" s="116" t="s">
        <v>912</v>
      </c>
      <c r="J398" s="119">
        <v>300000</v>
      </c>
      <c r="K398" s="119">
        <v>0</v>
      </c>
    </row>
    <row r="399" spans="1:11">
      <c r="A399" s="116" t="s">
        <v>118</v>
      </c>
      <c r="B399" s="116" t="s">
        <v>913</v>
      </c>
      <c r="C399" s="116" t="s">
        <v>168</v>
      </c>
      <c r="D399" s="117">
        <v>1004</v>
      </c>
      <c r="E399" s="116" t="s">
        <v>914</v>
      </c>
      <c r="F399" s="116" t="s">
        <v>168</v>
      </c>
      <c r="G399" s="117">
        <v>988</v>
      </c>
      <c r="H399" s="117">
        <v>0</v>
      </c>
      <c r="I399" s="116" t="s">
        <v>915</v>
      </c>
      <c r="J399" s="119">
        <v>20000000</v>
      </c>
      <c r="K399" s="119">
        <v>0</v>
      </c>
    </row>
    <row r="400" spans="1:11">
      <c r="A400" s="116" t="s">
        <v>118</v>
      </c>
      <c r="B400" s="116" t="s">
        <v>211</v>
      </c>
      <c r="C400" s="116" t="s">
        <v>168</v>
      </c>
      <c r="D400" s="117">
        <v>1005</v>
      </c>
      <c r="E400" s="116" t="s">
        <v>914</v>
      </c>
      <c r="F400" s="116" t="s">
        <v>168</v>
      </c>
      <c r="G400" s="117">
        <v>989</v>
      </c>
      <c r="H400" s="117">
        <v>0</v>
      </c>
      <c r="I400" s="116" t="s">
        <v>916</v>
      </c>
      <c r="J400" s="119">
        <v>7486000</v>
      </c>
      <c r="K400" s="119">
        <v>0</v>
      </c>
    </row>
    <row r="401" spans="1:11">
      <c r="A401" s="116" t="s">
        <v>118</v>
      </c>
      <c r="B401" s="116" t="s">
        <v>211</v>
      </c>
      <c r="C401" s="116" t="s">
        <v>168</v>
      </c>
      <c r="D401" s="117">
        <v>1022</v>
      </c>
      <c r="E401" s="116" t="s">
        <v>917</v>
      </c>
      <c r="F401" s="116" t="s">
        <v>168</v>
      </c>
      <c r="G401" s="117">
        <v>22</v>
      </c>
      <c r="H401" s="117">
        <v>0</v>
      </c>
      <c r="I401" s="116" t="s">
        <v>918</v>
      </c>
      <c r="J401" s="119">
        <v>0</v>
      </c>
      <c r="K401" s="119">
        <v>225000</v>
      </c>
    </row>
    <row r="402" spans="1:11">
      <c r="A402" s="116" t="s">
        <v>118</v>
      </c>
      <c r="B402" s="116" t="s">
        <v>211</v>
      </c>
      <c r="C402" s="116" t="s">
        <v>168</v>
      </c>
      <c r="D402" s="117">
        <v>1023</v>
      </c>
      <c r="E402" s="116" t="s">
        <v>917</v>
      </c>
      <c r="F402" s="116" t="s">
        <v>168</v>
      </c>
      <c r="G402" s="117">
        <v>1019</v>
      </c>
      <c r="H402" s="117">
        <v>0</v>
      </c>
      <c r="I402" s="116" t="s">
        <v>919</v>
      </c>
      <c r="J402" s="119">
        <v>450000</v>
      </c>
      <c r="K402" s="119">
        <v>0</v>
      </c>
    </row>
    <row r="403" spans="1:11">
      <c r="A403" s="116" t="s">
        <v>118</v>
      </c>
      <c r="B403" s="116" t="s">
        <v>211</v>
      </c>
      <c r="C403" s="116" t="s">
        <v>168</v>
      </c>
      <c r="D403" s="117">
        <v>1023</v>
      </c>
      <c r="E403" s="116" t="s">
        <v>917</v>
      </c>
      <c r="F403" s="116" t="s">
        <v>168</v>
      </c>
      <c r="G403" s="117">
        <v>1019</v>
      </c>
      <c r="H403" s="117">
        <v>0</v>
      </c>
      <c r="I403" s="116" t="s">
        <v>587</v>
      </c>
      <c r="J403" s="119">
        <v>5300000</v>
      </c>
      <c r="K403" s="119">
        <v>0</v>
      </c>
    </row>
    <row r="404" spans="1:11">
      <c r="A404" s="116" t="s">
        <v>118</v>
      </c>
      <c r="B404" s="116" t="s">
        <v>211</v>
      </c>
      <c r="C404" s="116" t="s">
        <v>168</v>
      </c>
      <c r="D404" s="117">
        <v>1021</v>
      </c>
      <c r="E404" s="116" t="s">
        <v>917</v>
      </c>
      <c r="F404" s="116" t="s">
        <v>168</v>
      </c>
      <c r="G404" s="117">
        <v>1017</v>
      </c>
      <c r="H404" s="117">
        <v>0</v>
      </c>
      <c r="I404" s="116" t="s">
        <v>920</v>
      </c>
      <c r="J404" s="119">
        <v>10000000</v>
      </c>
      <c r="K404" s="119">
        <v>0</v>
      </c>
    </row>
    <row r="405" spans="1:11">
      <c r="A405" s="116" t="s">
        <v>118</v>
      </c>
      <c r="B405" s="116" t="s">
        <v>211</v>
      </c>
      <c r="C405" s="116" t="s">
        <v>168</v>
      </c>
      <c r="D405" s="117">
        <v>1039</v>
      </c>
      <c r="E405" s="116" t="s">
        <v>494</v>
      </c>
      <c r="F405" s="116" t="s">
        <v>168</v>
      </c>
      <c r="G405" s="117">
        <v>1051</v>
      </c>
      <c r="H405" s="117">
        <v>0</v>
      </c>
      <c r="I405" s="116" t="s">
        <v>921</v>
      </c>
      <c r="J405" s="119">
        <v>1300000</v>
      </c>
      <c r="K405" s="119">
        <v>0</v>
      </c>
    </row>
    <row r="406" spans="1:11">
      <c r="A406" s="116" t="s">
        <v>118</v>
      </c>
      <c r="B406" s="116" t="s">
        <v>211</v>
      </c>
      <c r="C406" s="116" t="s">
        <v>168</v>
      </c>
      <c r="D406" s="117">
        <v>1039</v>
      </c>
      <c r="E406" s="116" t="s">
        <v>494</v>
      </c>
      <c r="F406" s="116" t="s">
        <v>168</v>
      </c>
      <c r="G406" s="117">
        <v>1051</v>
      </c>
      <c r="H406" s="117">
        <v>0</v>
      </c>
      <c r="I406" s="116" t="s">
        <v>592</v>
      </c>
      <c r="J406" s="119">
        <v>800000</v>
      </c>
      <c r="K406" s="119">
        <v>0</v>
      </c>
    </row>
    <row r="407" spans="1:11">
      <c r="A407" s="116" t="s">
        <v>118</v>
      </c>
      <c r="B407" s="116" t="s">
        <v>605</v>
      </c>
      <c r="C407" s="116" t="s">
        <v>168</v>
      </c>
      <c r="D407" s="117">
        <v>1040</v>
      </c>
      <c r="E407" s="116" t="s">
        <v>494</v>
      </c>
      <c r="F407" s="116" t="s">
        <v>168</v>
      </c>
      <c r="G407" s="117">
        <v>1052</v>
      </c>
      <c r="H407" s="117">
        <v>0</v>
      </c>
      <c r="I407" s="116" t="s">
        <v>35</v>
      </c>
      <c r="J407" s="119">
        <v>200000</v>
      </c>
      <c r="K407" s="119">
        <v>0</v>
      </c>
    </row>
    <row r="408" spans="1:11">
      <c r="A408" s="116" t="s">
        <v>118</v>
      </c>
      <c r="B408" s="116" t="s">
        <v>605</v>
      </c>
      <c r="C408" s="116" t="s">
        <v>168</v>
      </c>
      <c r="D408" s="117">
        <v>1040</v>
      </c>
      <c r="E408" s="116" t="s">
        <v>494</v>
      </c>
      <c r="F408" s="116" t="s">
        <v>168</v>
      </c>
      <c r="G408" s="117">
        <v>1052</v>
      </c>
      <c r="H408" s="117">
        <v>0</v>
      </c>
      <c r="I408" s="116" t="s">
        <v>922</v>
      </c>
      <c r="J408" s="119">
        <v>840000</v>
      </c>
      <c r="K408" s="119">
        <v>0</v>
      </c>
    </row>
    <row r="409" spans="1:11">
      <c r="A409" s="116" t="s">
        <v>118</v>
      </c>
      <c r="B409" s="116" t="s">
        <v>209</v>
      </c>
      <c r="C409" s="116" t="s">
        <v>168</v>
      </c>
      <c r="D409" s="117">
        <v>1041</v>
      </c>
      <c r="E409" s="116" t="s">
        <v>494</v>
      </c>
      <c r="F409" s="116" t="s">
        <v>168</v>
      </c>
      <c r="G409" s="117">
        <v>1053</v>
      </c>
      <c r="H409" s="117">
        <v>0</v>
      </c>
      <c r="I409" s="116" t="s">
        <v>597</v>
      </c>
      <c r="J409" s="119">
        <v>33600000</v>
      </c>
      <c r="K409" s="119">
        <v>0</v>
      </c>
    </row>
    <row r="410" spans="1:11">
      <c r="A410" s="116" t="s">
        <v>118</v>
      </c>
      <c r="B410" s="116" t="s">
        <v>211</v>
      </c>
      <c r="C410" s="116" t="s">
        <v>168</v>
      </c>
      <c r="D410" s="117">
        <v>1052</v>
      </c>
      <c r="E410" s="116" t="s">
        <v>499</v>
      </c>
      <c r="F410" s="116" t="s">
        <v>168</v>
      </c>
      <c r="G410" s="117">
        <v>1092</v>
      </c>
      <c r="H410" s="117">
        <v>0</v>
      </c>
      <c r="I410" s="116" t="s">
        <v>923</v>
      </c>
      <c r="J410" s="119">
        <v>3662000</v>
      </c>
      <c r="K410" s="119">
        <v>0</v>
      </c>
    </row>
    <row r="411" spans="1:11">
      <c r="A411" s="116" t="s">
        <v>118</v>
      </c>
      <c r="B411" s="116" t="s">
        <v>211</v>
      </c>
      <c r="C411" s="116" t="s">
        <v>168</v>
      </c>
      <c r="D411" s="117">
        <v>1052</v>
      </c>
      <c r="E411" s="116" t="s">
        <v>499</v>
      </c>
      <c r="F411" s="116" t="s">
        <v>168</v>
      </c>
      <c r="G411" s="117">
        <v>1092</v>
      </c>
      <c r="H411" s="117">
        <v>0</v>
      </c>
      <c r="I411" s="116" t="s">
        <v>592</v>
      </c>
      <c r="J411" s="119">
        <v>4185000</v>
      </c>
      <c r="K411" s="119">
        <v>0</v>
      </c>
    </row>
    <row r="412" spans="1:11">
      <c r="A412" s="116" t="s">
        <v>118</v>
      </c>
      <c r="B412" s="116" t="s">
        <v>211</v>
      </c>
      <c r="C412" s="116" t="s">
        <v>168</v>
      </c>
      <c r="D412" s="117">
        <v>1052</v>
      </c>
      <c r="E412" s="116" t="s">
        <v>499</v>
      </c>
      <c r="F412" s="116" t="s">
        <v>168</v>
      </c>
      <c r="G412" s="117">
        <v>1092</v>
      </c>
      <c r="H412" s="117">
        <v>0</v>
      </c>
      <c r="I412" s="116" t="s">
        <v>904</v>
      </c>
      <c r="J412" s="119">
        <v>310000</v>
      </c>
      <c r="K412" s="119">
        <v>0</v>
      </c>
    </row>
    <row r="413" spans="1:11">
      <c r="A413" s="116" t="s">
        <v>118</v>
      </c>
      <c r="B413" s="116" t="s">
        <v>211</v>
      </c>
      <c r="C413" s="116" t="s">
        <v>168</v>
      </c>
      <c r="D413" s="117">
        <v>1052</v>
      </c>
      <c r="E413" s="116" t="s">
        <v>499</v>
      </c>
      <c r="F413" s="116" t="s">
        <v>168</v>
      </c>
      <c r="G413" s="117">
        <v>1092</v>
      </c>
      <c r="H413" s="117">
        <v>0</v>
      </c>
      <c r="I413" s="116" t="s">
        <v>587</v>
      </c>
      <c r="J413" s="119">
        <v>2680000</v>
      </c>
      <c r="K413" s="119">
        <v>0</v>
      </c>
    </row>
    <row r="414" spans="1:11">
      <c r="A414" s="116" t="s">
        <v>118</v>
      </c>
      <c r="B414" s="116" t="s">
        <v>211</v>
      </c>
      <c r="C414" s="116" t="s">
        <v>168</v>
      </c>
      <c r="D414" s="117">
        <v>1052</v>
      </c>
      <c r="E414" s="116" t="s">
        <v>499</v>
      </c>
      <c r="F414" s="116" t="s">
        <v>168</v>
      </c>
      <c r="G414" s="117">
        <v>1092</v>
      </c>
      <c r="H414" s="117">
        <v>0</v>
      </c>
      <c r="I414" s="116" t="s">
        <v>924</v>
      </c>
      <c r="J414" s="119">
        <v>2688250</v>
      </c>
      <c r="K414" s="119">
        <v>0</v>
      </c>
    </row>
    <row r="415" spans="1:11">
      <c r="A415" s="116" t="s">
        <v>118</v>
      </c>
      <c r="B415" s="116" t="s">
        <v>211</v>
      </c>
      <c r="C415" s="116" t="s">
        <v>168</v>
      </c>
      <c r="D415" s="117">
        <v>1052</v>
      </c>
      <c r="E415" s="116" t="s">
        <v>499</v>
      </c>
      <c r="F415" s="116" t="s">
        <v>168</v>
      </c>
      <c r="G415" s="117">
        <v>1092</v>
      </c>
      <c r="H415" s="117">
        <v>0</v>
      </c>
      <c r="I415" s="116" t="s">
        <v>593</v>
      </c>
      <c r="J415" s="119">
        <v>35400000</v>
      </c>
      <c r="K415" s="119">
        <v>0</v>
      </c>
    </row>
    <row r="416" spans="1:11">
      <c r="A416" s="116" t="s">
        <v>118</v>
      </c>
      <c r="B416" s="116" t="s">
        <v>211</v>
      </c>
      <c r="C416" s="116" t="s">
        <v>168</v>
      </c>
      <c r="D416" s="117">
        <v>1052</v>
      </c>
      <c r="E416" s="116" t="s">
        <v>499</v>
      </c>
      <c r="F416" s="116" t="s">
        <v>168</v>
      </c>
      <c r="G416" s="117">
        <v>1092</v>
      </c>
      <c r="H416" s="117">
        <v>0</v>
      </c>
      <c r="I416" s="116" t="s">
        <v>587</v>
      </c>
      <c r="J416" s="119">
        <v>2600000</v>
      </c>
      <c r="K416" s="119">
        <v>0</v>
      </c>
    </row>
    <row r="417" spans="1:11">
      <c r="A417" s="116" t="s">
        <v>118</v>
      </c>
      <c r="B417" s="116" t="s">
        <v>211</v>
      </c>
      <c r="C417" s="116" t="s">
        <v>168</v>
      </c>
      <c r="D417" s="117">
        <v>1066</v>
      </c>
      <c r="E417" s="116" t="s">
        <v>502</v>
      </c>
      <c r="F417" s="116" t="s">
        <v>168</v>
      </c>
      <c r="G417" s="117">
        <v>1113</v>
      </c>
      <c r="H417" s="117">
        <v>0</v>
      </c>
      <c r="I417" s="116" t="s">
        <v>925</v>
      </c>
      <c r="J417" s="119">
        <v>858000</v>
      </c>
      <c r="K417" s="119">
        <v>0</v>
      </c>
    </row>
    <row r="418" spans="1:11">
      <c r="A418" s="116" t="s">
        <v>118</v>
      </c>
      <c r="B418" s="116" t="s">
        <v>209</v>
      </c>
      <c r="C418" s="116" t="s">
        <v>168</v>
      </c>
      <c r="D418" s="117">
        <v>1066</v>
      </c>
      <c r="E418" s="116" t="s">
        <v>502</v>
      </c>
      <c r="F418" s="116" t="s">
        <v>168</v>
      </c>
      <c r="G418" s="117">
        <v>1113</v>
      </c>
      <c r="H418" s="117">
        <v>0</v>
      </c>
      <c r="I418" s="116" t="s">
        <v>926</v>
      </c>
      <c r="J418" s="119">
        <v>2300000</v>
      </c>
      <c r="K418" s="119">
        <v>0</v>
      </c>
    </row>
    <row r="419" spans="1:11">
      <c r="A419" s="116" t="s">
        <v>118</v>
      </c>
      <c r="B419" s="116" t="s">
        <v>209</v>
      </c>
      <c r="C419" s="116" t="s">
        <v>168</v>
      </c>
      <c r="D419" s="117">
        <v>1066</v>
      </c>
      <c r="E419" s="116" t="s">
        <v>502</v>
      </c>
      <c r="F419" s="116" t="s">
        <v>168</v>
      </c>
      <c r="G419" s="117">
        <v>1113</v>
      </c>
      <c r="H419" s="117">
        <v>0</v>
      </c>
      <c r="I419" s="116" t="s">
        <v>927</v>
      </c>
      <c r="J419" s="119">
        <v>8800000</v>
      </c>
      <c r="K419" s="119">
        <v>0</v>
      </c>
    </row>
    <row r="420" spans="1:11">
      <c r="A420" s="116" t="s">
        <v>118</v>
      </c>
      <c r="B420" s="116" t="s">
        <v>209</v>
      </c>
      <c r="C420" s="116" t="s">
        <v>168</v>
      </c>
      <c r="D420" s="117">
        <v>1066</v>
      </c>
      <c r="E420" s="116" t="s">
        <v>502</v>
      </c>
      <c r="F420" s="116" t="s">
        <v>168</v>
      </c>
      <c r="G420" s="117">
        <v>1113</v>
      </c>
      <c r="H420" s="117">
        <v>0</v>
      </c>
      <c r="I420" s="116" t="s">
        <v>928</v>
      </c>
      <c r="J420" s="119">
        <v>10941601</v>
      </c>
      <c r="K420" s="119">
        <v>0</v>
      </c>
    </row>
    <row r="421" spans="1:11">
      <c r="A421" s="116" t="s">
        <v>118</v>
      </c>
      <c r="B421" s="116" t="s">
        <v>211</v>
      </c>
      <c r="C421" s="116" t="s">
        <v>168</v>
      </c>
      <c r="D421" s="117">
        <v>1067</v>
      </c>
      <c r="E421" s="116" t="s">
        <v>502</v>
      </c>
      <c r="F421" s="116" t="s">
        <v>168</v>
      </c>
      <c r="G421" s="117">
        <v>1114</v>
      </c>
      <c r="H421" s="117">
        <v>0</v>
      </c>
      <c r="I421" s="116" t="s">
        <v>614</v>
      </c>
      <c r="J421" s="119">
        <v>1415714</v>
      </c>
      <c r="K421" s="119">
        <v>0</v>
      </c>
    </row>
    <row r="422" spans="1:11">
      <c r="A422" s="116" t="s">
        <v>118</v>
      </c>
      <c r="B422" s="116" t="s">
        <v>211</v>
      </c>
      <c r="C422" s="116" t="s">
        <v>168</v>
      </c>
      <c r="D422" s="117">
        <v>1067</v>
      </c>
      <c r="E422" s="116" t="s">
        <v>502</v>
      </c>
      <c r="F422" s="116" t="s">
        <v>168</v>
      </c>
      <c r="G422" s="117">
        <v>1114</v>
      </c>
      <c r="H422" s="117">
        <v>0</v>
      </c>
      <c r="I422" s="116" t="s">
        <v>592</v>
      </c>
      <c r="J422" s="119">
        <v>4600000</v>
      </c>
      <c r="K422" s="119">
        <v>0</v>
      </c>
    </row>
    <row r="423" spans="1:11">
      <c r="A423" s="116" t="s">
        <v>118</v>
      </c>
      <c r="B423" s="116" t="s">
        <v>211</v>
      </c>
      <c r="C423" s="116" t="s">
        <v>168</v>
      </c>
      <c r="D423" s="117">
        <v>1067</v>
      </c>
      <c r="E423" s="116" t="s">
        <v>502</v>
      </c>
      <c r="F423" s="116" t="s">
        <v>168</v>
      </c>
      <c r="G423" s="117">
        <v>1114</v>
      </c>
      <c r="H423" s="117">
        <v>0</v>
      </c>
      <c r="I423" s="116" t="s">
        <v>929</v>
      </c>
      <c r="J423" s="119">
        <v>5420000</v>
      </c>
      <c r="K423" s="119">
        <v>0</v>
      </c>
    </row>
    <row r="424" spans="1:11">
      <c r="A424" s="116" t="s">
        <v>118</v>
      </c>
      <c r="B424" s="116" t="s">
        <v>211</v>
      </c>
      <c r="C424" s="116" t="s">
        <v>168</v>
      </c>
      <c r="D424" s="117">
        <v>1067</v>
      </c>
      <c r="E424" s="116" t="s">
        <v>502</v>
      </c>
      <c r="F424" s="116" t="s">
        <v>168</v>
      </c>
      <c r="G424" s="117">
        <v>1114</v>
      </c>
      <c r="H424" s="117">
        <v>0</v>
      </c>
      <c r="I424" s="116" t="s">
        <v>592</v>
      </c>
      <c r="J424" s="119">
        <v>6770000</v>
      </c>
      <c r="K424" s="119">
        <v>0</v>
      </c>
    </row>
    <row r="425" spans="1:11">
      <c r="A425" s="116" t="s">
        <v>118</v>
      </c>
      <c r="B425" s="116" t="s">
        <v>211</v>
      </c>
      <c r="C425" s="116" t="s">
        <v>168</v>
      </c>
      <c r="D425" s="117">
        <v>1067</v>
      </c>
      <c r="E425" s="116" t="s">
        <v>502</v>
      </c>
      <c r="F425" s="116" t="s">
        <v>168</v>
      </c>
      <c r="G425" s="117">
        <v>1114</v>
      </c>
      <c r="H425" s="117">
        <v>0</v>
      </c>
      <c r="I425" s="116" t="s">
        <v>923</v>
      </c>
      <c r="J425" s="119">
        <v>700000</v>
      </c>
      <c r="K425" s="119">
        <v>0</v>
      </c>
    </row>
    <row r="426" spans="1:11">
      <c r="A426" s="116" t="s">
        <v>118</v>
      </c>
      <c r="B426" s="116" t="s">
        <v>211</v>
      </c>
      <c r="C426" s="116" t="s">
        <v>168</v>
      </c>
      <c r="D426" s="117">
        <v>1067</v>
      </c>
      <c r="E426" s="116" t="s">
        <v>502</v>
      </c>
      <c r="F426" s="116" t="s">
        <v>168</v>
      </c>
      <c r="G426" s="117">
        <v>1114</v>
      </c>
      <c r="H426" s="117">
        <v>0</v>
      </c>
      <c r="I426" s="116" t="s">
        <v>930</v>
      </c>
      <c r="J426" s="119">
        <v>19680000</v>
      </c>
      <c r="K426" s="119">
        <v>0</v>
      </c>
    </row>
    <row r="427" spans="1:11">
      <c r="A427" s="116" t="s">
        <v>118</v>
      </c>
      <c r="B427" s="116" t="s">
        <v>211</v>
      </c>
      <c r="C427" s="116" t="s">
        <v>168</v>
      </c>
      <c r="D427" s="117">
        <v>1200</v>
      </c>
      <c r="E427" s="116" t="s">
        <v>931</v>
      </c>
      <c r="F427" s="116" t="s">
        <v>168</v>
      </c>
      <c r="G427" s="117">
        <v>1128</v>
      </c>
      <c r="H427" s="117">
        <v>0</v>
      </c>
      <c r="I427" s="116" t="s">
        <v>932</v>
      </c>
      <c r="J427" s="119">
        <v>3800000</v>
      </c>
      <c r="K427" s="119">
        <v>0</v>
      </c>
    </row>
    <row r="428" spans="1:11">
      <c r="A428" s="116" t="s">
        <v>118</v>
      </c>
      <c r="B428" s="116" t="s">
        <v>211</v>
      </c>
      <c r="C428" s="116" t="s">
        <v>168</v>
      </c>
      <c r="D428" s="117">
        <v>1200</v>
      </c>
      <c r="E428" s="116" t="s">
        <v>931</v>
      </c>
      <c r="F428" s="116" t="s">
        <v>168</v>
      </c>
      <c r="G428" s="117">
        <v>1128</v>
      </c>
      <c r="H428" s="117">
        <v>0</v>
      </c>
      <c r="I428" s="116" t="s">
        <v>933</v>
      </c>
      <c r="J428" s="119">
        <v>15604860</v>
      </c>
      <c r="K428" s="119">
        <v>0</v>
      </c>
    </row>
    <row r="429" spans="1:11">
      <c r="A429" s="116" t="s">
        <v>118</v>
      </c>
      <c r="B429" s="116" t="s">
        <v>211</v>
      </c>
      <c r="C429" s="116" t="s">
        <v>168</v>
      </c>
      <c r="D429" s="117">
        <v>1200</v>
      </c>
      <c r="E429" s="116" t="s">
        <v>931</v>
      </c>
      <c r="F429" s="116" t="s">
        <v>168</v>
      </c>
      <c r="G429" s="117">
        <v>1128</v>
      </c>
      <c r="H429" s="117">
        <v>0</v>
      </c>
      <c r="I429" s="116" t="s">
        <v>934</v>
      </c>
      <c r="J429" s="119">
        <v>101348488</v>
      </c>
      <c r="K429" s="119">
        <v>0</v>
      </c>
    </row>
    <row r="430" spans="1:11">
      <c r="A430" s="116" t="s">
        <v>118</v>
      </c>
      <c r="B430" s="116" t="s">
        <v>211</v>
      </c>
      <c r="C430" s="116" t="s">
        <v>168</v>
      </c>
      <c r="D430" s="117">
        <v>1200</v>
      </c>
      <c r="E430" s="116" t="s">
        <v>931</v>
      </c>
      <c r="F430" s="116" t="s">
        <v>168</v>
      </c>
      <c r="G430" s="117">
        <v>1128</v>
      </c>
      <c r="H430" s="117">
        <v>0</v>
      </c>
      <c r="I430" s="116" t="s">
        <v>935</v>
      </c>
      <c r="J430" s="119">
        <v>214304136</v>
      </c>
      <c r="K430" s="119">
        <v>0</v>
      </c>
    </row>
    <row r="431" spans="1:11">
      <c r="A431" s="116" t="s">
        <v>118</v>
      </c>
      <c r="B431" s="116" t="s">
        <v>211</v>
      </c>
      <c r="C431" s="116" t="s">
        <v>168</v>
      </c>
      <c r="D431" s="117">
        <v>1200</v>
      </c>
      <c r="E431" s="116" t="s">
        <v>931</v>
      </c>
      <c r="F431" s="116" t="s">
        <v>168</v>
      </c>
      <c r="G431" s="117">
        <v>1128</v>
      </c>
      <c r="H431" s="117">
        <v>0</v>
      </c>
      <c r="I431" s="116" t="s">
        <v>936</v>
      </c>
      <c r="J431" s="119">
        <v>324724</v>
      </c>
      <c r="K431" s="119">
        <v>0</v>
      </c>
    </row>
    <row r="432" spans="1:11">
      <c r="A432" s="116" t="s">
        <v>118</v>
      </c>
      <c r="B432" s="116" t="s">
        <v>211</v>
      </c>
      <c r="C432" s="116" t="s">
        <v>168</v>
      </c>
      <c r="D432" s="117">
        <v>1200</v>
      </c>
      <c r="E432" s="116" t="s">
        <v>931</v>
      </c>
      <c r="F432" s="116" t="s">
        <v>168</v>
      </c>
      <c r="G432" s="117">
        <v>1128</v>
      </c>
      <c r="H432" s="117">
        <v>0</v>
      </c>
      <c r="I432" s="116" t="s">
        <v>937</v>
      </c>
      <c r="J432" s="119">
        <v>4600000</v>
      </c>
      <c r="K432" s="119">
        <v>0</v>
      </c>
    </row>
    <row r="433" spans="1:11">
      <c r="A433" s="116" t="s">
        <v>118</v>
      </c>
      <c r="B433" s="116" t="s">
        <v>211</v>
      </c>
      <c r="C433" s="116" t="s">
        <v>168</v>
      </c>
      <c r="D433" s="117">
        <v>1200</v>
      </c>
      <c r="E433" s="116" t="s">
        <v>931</v>
      </c>
      <c r="F433" s="116" t="s">
        <v>168</v>
      </c>
      <c r="G433" s="117">
        <v>1128</v>
      </c>
      <c r="H433" s="117">
        <v>0</v>
      </c>
      <c r="I433" s="116" t="s">
        <v>938</v>
      </c>
      <c r="J433" s="119">
        <v>5480000</v>
      </c>
      <c r="K433" s="119">
        <v>0</v>
      </c>
    </row>
    <row r="434" spans="1:11">
      <c r="A434" s="116" t="s">
        <v>118</v>
      </c>
      <c r="B434" s="116" t="s">
        <v>211</v>
      </c>
      <c r="C434" s="116" t="s">
        <v>168</v>
      </c>
      <c r="D434" s="117">
        <v>1200</v>
      </c>
      <c r="E434" s="116" t="s">
        <v>931</v>
      </c>
      <c r="F434" s="116" t="s">
        <v>168</v>
      </c>
      <c r="G434" s="117">
        <v>1128</v>
      </c>
      <c r="H434" s="117">
        <v>0</v>
      </c>
      <c r="I434" s="116" t="s">
        <v>939</v>
      </c>
      <c r="J434" s="119">
        <v>4860000</v>
      </c>
      <c r="K434" s="119">
        <v>0</v>
      </c>
    </row>
    <row r="435" spans="1:11">
      <c r="A435" s="116" t="s">
        <v>118</v>
      </c>
      <c r="B435" s="116" t="s">
        <v>211</v>
      </c>
      <c r="C435" s="116" t="s">
        <v>168</v>
      </c>
      <c r="D435" s="117">
        <v>1200</v>
      </c>
      <c r="E435" s="116" t="s">
        <v>931</v>
      </c>
      <c r="F435" s="116" t="s">
        <v>168</v>
      </c>
      <c r="G435" s="117">
        <v>1128</v>
      </c>
      <c r="H435" s="117">
        <v>0</v>
      </c>
      <c r="I435" s="116" t="s">
        <v>940</v>
      </c>
      <c r="J435" s="119">
        <v>13479719</v>
      </c>
      <c r="K435" s="119">
        <v>0</v>
      </c>
    </row>
    <row r="436" spans="1:11">
      <c r="A436" s="116" t="s">
        <v>118</v>
      </c>
      <c r="B436" s="116" t="s">
        <v>211</v>
      </c>
      <c r="C436" s="116" t="s">
        <v>168</v>
      </c>
      <c r="D436" s="117">
        <v>1200</v>
      </c>
      <c r="E436" s="116" t="s">
        <v>931</v>
      </c>
      <c r="F436" s="116" t="s">
        <v>168</v>
      </c>
      <c r="G436" s="117">
        <v>1128</v>
      </c>
      <c r="H436" s="117">
        <v>0</v>
      </c>
      <c r="I436" s="116" t="s">
        <v>941</v>
      </c>
      <c r="J436" s="119">
        <v>254373576</v>
      </c>
      <c r="K436" s="119">
        <v>0</v>
      </c>
    </row>
    <row r="437" spans="1:11">
      <c r="A437" s="116" t="s">
        <v>118</v>
      </c>
      <c r="B437" s="116" t="s">
        <v>211</v>
      </c>
      <c r="C437" s="116" t="s">
        <v>168</v>
      </c>
      <c r="D437" s="117">
        <v>1200</v>
      </c>
      <c r="E437" s="116" t="s">
        <v>931</v>
      </c>
      <c r="F437" s="116" t="s">
        <v>168</v>
      </c>
      <c r="G437" s="117">
        <v>1128</v>
      </c>
      <c r="H437" s="117">
        <v>0</v>
      </c>
      <c r="I437" s="116" t="s">
        <v>942</v>
      </c>
      <c r="J437" s="119">
        <v>5803397</v>
      </c>
      <c r="K437" s="119">
        <v>0</v>
      </c>
    </row>
    <row r="438" spans="1:11">
      <c r="A438" s="116" t="s">
        <v>118</v>
      </c>
      <c r="B438" s="116" t="s">
        <v>211</v>
      </c>
      <c r="C438" s="116" t="s">
        <v>168</v>
      </c>
      <c r="D438" s="117">
        <v>1200</v>
      </c>
      <c r="E438" s="116" t="s">
        <v>931</v>
      </c>
      <c r="F438" s="116" t="s">
        <v>168</v>
      </c>
      <c r="G438" s="117">
        <v>1128</v>
      </c>
      <c r="H438" s="117">
        <v>0</v>
      </c>
      <c r="I438" s="116" t="s">
        <v>943</v>
      </c>
      <c r="J438" s="119">
        <v>50829515</v>
      </c>
      <c r="K438" s="119">
        <v>0</v>
      </c>
    </row>
    <row r="439" spans="1:11">
      <c r="A439" s="116" t="s">
        <v>118</v>
      </c>
      <c r="B439" s="116" t="s">
        <v>211</v>
      </c>
      <c r="C439" s="116" t="s">
        <v>168</v>
      </c>
      <c r="D439" s="117">
        <v>1200</v>
      </c>
      <c r="E439" s="116" t="s">
        <v>931</v>
      </c>
      <c r="F439" s="116" t="s">
        <v>168</v>
      </c>
      <c r="G439" s="117">
        <v>1128</v>
      </c>
      <c r="H439" s="117">
        <v>0</v>
      </c>
      <c r="I439" s="116" t="s">
        <v>944</v>
      </c>
      <c r="J439" s="119">
        <v>13793385</v>
      </c>
      <c r="K439" s="119">
        <v>0</v>
      </c>
    </row>
    <row r="440" spans="1:11">
      <c r="A440" s="116" t="s">
        <v>118</v>
      </c>
      <c r="B440" s="116" t="s">
        <v>211</v>
      </c>
      <c r="C440" s="116" t="s">
        <v>168</v>
      </c>
      <c r="D440" s="117">
        <v>1200</v>
      </c>
      <c r="E440" s="116" t="s">
        <v>931</v>
      </c>
      <c r="F440" s="116" t="s">
        <v>168</v>
      </c>
      <c r="G440" s="117">
        <v>1128</v>
      </c>
      <c r="H440" s="117">
        <v>0</v>
      </c>
      <c r="I440" s="116" t="s">
        <v>945</v>
      </c>
      <c r="J440" s="119">
        <v>17090801</v>
      </c>
      <c r="K440" s="119">
        <v>0</v>
      </c>
    </row>
    <row r="441" spans="1:11">
      <c r="A441" s="116" t="s">
        <v>118</v>
      </c>
      <c r="B441" s="116" t="s">
        <v>211</v>
      </c>
      <c r="C441" s="116" t="s">
        <v>168</v>
      </c>
      <c r="D441" s="117">
        <v>1200</v>
      </c>
      <c r="E441" s="116" t="s">
        <v>931</v>
      </c>
      <c r="F441" s="116" t="s">
        <v>168</v>
      </c>
      <c r="G441" s="117">
        <v>1128</v>
      </c>
      <c r="H441" s="117">
        <v>0</v>
      </c>
      <c r="I441" s="116" t="s">
        <v>946</v>
      </c>
      <c r="J441" s="119">
        <v>38506977</v>
      </c>
      <c r="K441" s="119">
        <v>0</v>
      </c>
    </row>
    <row r="442" spans="1:11">
      <c r="A442" s="116" t="s">
        <v>118</v>
      </c>
      <c r="B442" s="116" t="s">
        <v>211</v>
      </c>
      <c r="C442" s="116" t="s">
        <v>168</v>
      </c>
      <c r="D442" s="117">
        <v>1200</v>
      </c>
      <c r="E442" s="116" t="s">
        <v>931</v>
      </c>
      <c r="F442" s="116" t="s">
        <v>168</v>
      </c>
      <c r="G442" s="117">
        <v>1128</v>
      </c>
      <c r="H442" s="117">
        <v>0</v>
      </c>
      <c r="I442" s="116" t="s">
        <v>947</v>
      </c>
      <c r="J442" s="119">
        <v>74090049</v>
      </c>
      <c r="K442" s="119">
        <v>0</v>
      </c>
    </row>
    <row r="443" spans="1:11">
      <c r="A443" s="116" t="s">
        <v>118</v>
      </c>
      <c r="B443" s="116" t="s">
        <v>211</v>
      </c>
      <c r="C443" s="116" t="s">
        <v>168</v>
      </c>
      <c r="D443" s="117">
        <v>1200</v>
      </c>
      <c r="E443" s="116" t="s">
        <v>931</v>
      </c>
      <c r="F443" s="116" t="s">
        <v>168</v>
      </c>
      <c r="G443" s="117">
        <v>1128</v>
      </c>
      <c r="H443" s="117">
        <v>0</v>
      </c>
      <c r="I443" s="116" t="s">
        <v>948</v>
      </c>
      <c r="J443" s="119">
        <v>21699939</v>
      </c>
      <c r="K443" s="119">
        <v>0</v>
      </c>
    </row>
    <row r="444" spans="1:11">
      <c r="A444" s="116" t="s">
        <v>118</v>
      </c>
      <c r="B444" s="116" t="s">
        <v>211</v>
      </c>
      <c r="C444" s="116" t="s">
        <v>168</v>
      </c>
      <c r="D444" s="117">
        <v>1200</v>
      </c>
      <c r="E444" s="116" t="s">
        <v>931</v>
      </c>
      <c r="F444" s="116" t="s">
        <v>168</v>
      </c>
      <c r="G444" s="117">
        <v>1128</v>
      </c>
      <c r="H444" s="117">
        <v>0</v>
      </c>
      <c r="I444" s="116" t="s">
        <v>949</v>
      </c>
      <c r="J444" s="119">
        <v>691834</v>
      </c>
      <c r="K444" s="119">
        <v>0</v>
      </c>
    </row>
    <row r="445" spans="1:11">
      <c r="A445" s="116" t="s">
        <v>118</v>
      </c>
      <c r="B445" s="116" t="s">
        <v>211</v>
      </c>
      <c r="C445" s="116" t="s">
        <v>168</v>
      </c>
      <c r="D445" s="117">
        <v>1200</v>
      </c>
      <c r="E445" s="116" t="s">
        <v>931</v>
      </c>
      <c r="F445" s="116" t="s">
        <v>168</v>
      </c>
      <c r="G445" s="117">
        <v>1128</v>
      </c>
      <c r="H445" s="117">
        <v>0</v>
      </c>
      <c r="I445" s="116" t="s">
        <v>950</v>
      </c>
      <c r="J445" s="119">
        <v>4800000</v>
      </c>
      <c r="K445" s="119">
        <v>0</v>
      </c>
    </row>
    <row r="446" spans="1:11">
      <c r="A446" s="116" t="s">
        <v>118</v>
      </c>
      <c r="B446" s="116" t="s">
        <v>211</v>
      </c>
      <c r="C446" s="116" t="s">
        <v>168</v>
      </c>
      <c r="D446" s="117">
        <v>1200</v>
      </c>
      <c r="E446" s="116" t="s">
        <v>931</v>
      </c>
      <c r="F446" s="116" t="s">
        <v>168</v>
      </c>
      <c r="G446" s="117">
        <v>1128</v>
      </c>
      <c r="H446" s="117">
        <v>0</v>
      </c>
      <c r="I446" s="116" t="s">
        <v>951</v>
      </c>
      <c r="J446" s="119">
        <v>1800000</v>
      </c>
      <c r="K446" s="119">
        <v>0</v>
      </c>
    </row>
    <row r="447" spans="1:11">
      <c r="A447" s="116" t="s">
        <v>118</v>
      </c>
      <c r="B447" s="116" t="s">
        <v>211</v>
      </c>
      <c r="C447" s="116" t="s">
        <v>168</v>
      </c>
      <c r="D447" s="117">
        <v>1200</v>
      </c>
      <c r="E447" s="116" t="s">
        <v>931</v>
      </c>
      <c r="F447" s="116" t="s">
        <v>168</v>
      </c>
      <c r="G447" s="117">
        <v>1128</v>
      </c>
      <c r="H447" s="117">
        <v>0</v>
      </c>
      <c r="I447" s="116" t="s">
        <v>952</v>
      </c>
      <c r="J447" s="119">
        <v>1500000</v>
      </c>
      <c r="K447" s="119">
        <v>0</v>
      </c>
    </row>
    <row r="448" spans="1:11">
      <c r="A448" s="116" t="s">
        <v>118</v>
      </c>
      <c r="B448" s="116" t="s">
        <v>211</v>
      </c>
      <c r="C448" s="116" t="s">
        <v>168</v>
      </c>
      <c r="D448" s="117">
        <v>1200</v>
      </c>
      <c r="E448" s="116" t="s">
        <v>931</v>
      </c>
      <c r="F448" s="116" t="s">
        <v>168</v>
      </c>
      <c r="G448" s="117">
        <v>1128</v>
      </c>
      <c r="H448" s="117">
        <v>0</v>
      </c>
      <c r="I448" s="116" t="s">
        <v>953</v>
      </c>
      <c r="J448" s="119">
        <v>3400000</v>
      </c>
      <c r="K448" s="119">
        <v>0</v>
      </c>
    </row>
    <row r="449" spans="1:11">
      <c r="A449" s="116" t="s">
        <v>118</v>
      </c>
      <c r="B449" s="116" t="s">
        <v>211</v>
      </c>
      <c r="C449" s="116" t="s">
        <v>168</v>
      </c>
      <c r="D449" s="117">
        <v>1200</v>
      </c>
      <c r="E449" s="116" t="s">
        <v>931</v>
      </c>
      <c r="F449" s="116" t="s">
        <v>168</v>
      </c>
      <c r="G449" s="117">
        <v>1128</v>
      </c>
      <c r="H449" s="117">
        <v>0</v>
      </c>
      <c r="I449" s="116" t="s">
        <v>954</v>
      </c>
      <c r="J449" s="119">
        <v>1050000</v>
      </c>
      <c r="K449" s="119">
        <v>0</v>
      </c>
    </row>
    <row r="450" spans="1:11">
      <c r="A450" s="116" t="s">
        <v>118</v>
      </c>
      <c r="B450" s="116" t="s">
        <v>211</v>
      </c>
      <c r="C450" s="116" t="s">
        <v>168</v>
      </c>
      <c r="D450" s="117">
        <v>1200</v>
      </c>
      <c r="E450" s="116" t="s">
        <v>931</v>
      </c>
      <c r="F450" s="116" t="s">
        <v>168</v>
      </c>
      <c r="G450" s="117">
        <v>1128</v>
      </c>
      <c r="H450" s="117">
        <v>0</v>
      </c>
      <c r="I450" s="116" t="s">
        <v>955</v>
      </c>
      <c r="J450" s="119">
        <v>4716851</v>
      </c>
      <c r="K450" s="119">
        <v>0</v>
      </c>
    </row>
    <row r="451" spans="1:11">
      <c r="A451" s="116" t="s">
        <v>118</v>
      </c>
      <c r="B451" s="116" t="s">
        <v>211</v>
      </c>
      <c r="C451" s="116" t="s">
        <v>168</v>
      </c>
      <c r="D451" s="117">
        <v>1200</v>
      </c>
      <c r="E451" s="116" t="s">
        <v>931</v>
      </c>
      <c r="F451" s="116" t="s">
        <v>168</v>
      </c>
      <c r="G451" s="117">
        <v>1128</v>
      </c>
      <c r="H451" s="117">
        <v>0</v>
      </c>
      <c r="I451" s="116" t="s">
        <v>956</v>
      </c>
      <c r="J451" s="119">
        <v>26104913</v>
      </c>
      <c r="K451" s="119">
        <v>0</v>
      </c>
    </row>
    <row r="452" spans="1:11">
      <c r="A452" s="116" t="s">
        <v>118</v>
      </c>
      <c r="B452" s="116" t="s">
        <v>211</v>
      </c>
      <c r="C452" s="116" t="s">
        <v>168</v>
      </c>
      <c r="D452" s="117">
        <v>1200</v>
      </c>
      <c r="E452" s="116" t="s">
        <v>931</v>
      </c>
      <c r="F452" s="116" t="s">
        <v>168</v>
      </c>
      <c r="G452" s="117">
        <v>1128</v>
      </c>
      <c r="H452" s="117">
        <v>0</v>
      </c>
      <c r="I452" s="116" t="s">
        <v>957</v>
      </c>
      <c r="J452" s="119">
        <v>14548821</v>
      </c>
      <c r="K452" s="119">
        <v>0</v>
      </c>
    </row>
    <row r="453" spans="1:11">
      <c r="A453" s="116" t="s">
        <v>118</v>
      </c>
      <c r="B453" s="116" t="s">
        <v>211</v>
      </c>
      <c r="C453" s="116" t="s">
        <v>168</v>
      </c>
      <c r="D453" s="117">
        <v>1200</v>
      </c>
      <c r="E453" s="116" t="s">
        <v>931</v>
      </c>
      <c r="F453" s="116" t="s">
        <v>168</v>
      </c>
      <c r="G453" s="117">
        <v>1128</v>
      </c>
      <c r="H453" s="117">
        <v>0</v>
      </c>
      <c r="I453" s="116" t="s">
        <v>958</v>
      </c>
      <c r="J453" s="119">
        <v>21294123</v>
      </c>
      <c r="K453" s="119">
        <v>0</v>
      </c>
    </row>
    <row r="454" spans="1:11">
      <c r="A454" s="116" t="s">
        <v>118</v>
      </c>
      <c r="B454" s="116" t="s">
        <v>211</v>
      </c>
      <c r="C454" s="116" t="s">
        <v>168</v>
      </c>
      <c r="D454" s="117">
        <v>1200</v>
      </c>
      <c r="E454" s="116" t="s">
        <v>931</v>
      </c>
      <c r="F454" s="116" t="s">
        <v>168</v>
      </c>
      <c r="G454" s="117">
        <v>1128</v>
      </c>
      <c r="H454" s="117">
        <v>0</v>
      </c>
      <c r="I454" s="116" t="s">
        <v>959</v>
      </c>
      <c r="J454" s="119">
        <v>55757640</v>
      </c>
      <c r="K454" s="119">
        <v>0</v>
      </c>
    </row>
    <row r="455" spans="1:11">
      <c r="A455" s="116" t="s">
        <v>118</v>
      </c>
      <c r="B455" s="116" t="s">
        <v>211</v>
      </c>
      <c r="C455" s="116" t="s">
        <v>168</v>
      </c>
      <c r="D455" s="117">
        <v>1200</v>
      </c>
      <c r="E455" s="116" t="s">
        <v>931</v>
      </c>
      <c r="F455" s="116" t="s">
        <v>168</v>
      </c>
      <c r="G455" s="117">
        <v>1128</v>
      </c>
      <c r="H455" s="117">
        <v>0</v>
      </c>
      <c r="I455" s="116" t="s">
        <v>960</v>
      </c>
      <c r="J455" s="119">
        <v>6751548</v>
      </c>
      <c r="K455" s="119">
        <v>0</v>
      </c>
    </row>
    <row r="456" spans="1:11">
      <c r="A456" s="116" t="s">
        <v>118</v>
      </c>
      <c r="B456" s="116" t="s">
        <v>211</v>
      </c>
      <c r="C456" s="116" t="s">
        <v>168</v>
      </c>
      <c r="D456" s="117">
        <v>1200</v>
      </c>
      <c r="E456" s="116" t="s">
        <v>931</v>
      </c>
      <c r="F456" s="116" t="s">
        <v>168</v>
      </c>
      <c r="G456" s="117">
        <v>1128</v>
      </c>
      <c r="H456" s="117">
        <v>0</v>
      </c>
      <c r="I456" s="116" t="s">
        <v>961</v>
      </c>
      <c r="J456" s="119">
        <v>4987349</v>
      </c>
      <c r="K456" s="119">
        <v>0</v>
      </c>
    </row>
    <row r="457" spans="1:11">
      <c r="A457" s="116" t="s">
        <v>118</v>
      </c>
      <c r="B457" s="116" t="s">
        <v>211</v>
      </c>
      <c r="C457" s="116" t="s">
        <v>168</v>
      </c>
      <c r="D457" s="117">
        <v>1200</v>
      </c>
      <c r="E457" s="116" t="s">
        <v>931</v>
      </c>
      <c r="F457" s="116" t="s">
        <v>168</v>
      </c>
      <c r="G457" s="117">
        <v>1128</v>
      </c>
      <c r="H457" s="117">
        <v>0</v>
      </c>
      <c r="I457" s="116" t="s">
        <v>962</v>
      </c>
      <c r="J457" s="119">
        <v>28609777</v>
      </c>
      <c r="K457" s="119">
        <v>0</v>
      </c>
    </row>
    <row r="458" spans="1:11">
      <c r="A458" s="116" t="s">
        <v>118</v>
      </c>
      <c r="B458" s="116" t="s">
        <v>211</v>
      </c>
      <c r="C458" s="116" t="s">
        <v>168</v>
      </c>
      <c r="D458" s="117">
        <v>1200</v>
      </c>
      <c r="E458" s="116" t="s">
        <v>931</v>
      </c>
      <c r="F458" s="116" t="s">
        <v>168</v>
      </c>
      <c r="G458" s="117">
        <v>1128</v>
      </c>
      <c r="H458" s="117">
        <v>0</v>
      </c>
      <c r="I458" s="116" t="s">
        <v>963</v>
      </c>
      <c r="J458" s="119">
        <v>9433702</v>
      </c>
      <c r="K458" s="119">
        <v>0</v>
      </c>
    </row>
    <row r="459" spans="1:11">
      <c r="A459" s="116" t="s">
        <v>118</v>
      </c>
      <c r="B459" s="116" t="s">
        <v>211</v>
      </c>
      <c r="C459" s="116" t="s">
        <v>168</v>
      </c>
      <c r="D459" s="117">
        <v>1200</v>
      </c>
      <c r="E459" s="116" t="s">
        <v>931</v>
      </c>
      <c r="F459" s="116" t="s">
        <v>168</v>
      </c>
      <c r="G459" s="117">
        <v>1128</v>
      </c>
      <c r="H459" s="117">
        <v>0</v>
      </c>
      <c r="I459" s="116" t="s">
        <v>964</v>
      </c>
      <c r="J459" s="119">
        <v>52209827</v>
      </c>
      <c r="K459" s="119">
        <v>0</v>
      </c>
    </row>
    <row r="460" spans="1:11">
      <c r="A460" s="116" t="s">
        <v>118</v>
      </c>
      <c r="B460" s="116" t="s">
        <v>211</v>
      </c>
      <c r="C460" s="116" t="s">
        <v>168</v>
      </c>
      <c r="D460" s="117">
        <v>1200</v>
      </c>
      <c r="E460" s="116" t="s">
        <v>931</v>
      </c>
      <c r="F460" s="116" t="s">
        <v>168</v>
      </c>
      <c r="G460" s="117">
        <v>1128</v>
      </c>
      <c r="H460" s="117">
        <v>0</v>
      </c>
      <c r="I460" s="116" t="s">
        <v>965</v>
      </c>
      <c r="J460" s="119">
        <v>53539662</v>
      </c>
      <c r="K460" s="119">
        <v>0</v>
      </c>
    </row>
    <row r="461" spans="1:11">
      <c r="A461" s="116" t="s">
        <v>118</v>
      </c>
      <c r="B461" s="116" t="s">
        <v>211</v>
      </c>
      <c r="C461" s="116" t="s">
        <v>168</v>
      </c>
      <c r="D461" s="117">
        <v>1200</v>
      </c>
      <c r="E461" s="116" t="s">
        <v>931</v>
      </c>
      <c r="F461" s="116" t="s">
        <v>168</v>
      </c>
      <c r="G461" s="117">
        <v>1128</v>
      </c>
      <c r="H461" s="117">
        <v>0</v>
      </c>
      <c r="I461" s="116" t="s">
        <v>966</v>
      </c>
      <c r="J461" s="119">
        <v>13792449</v>
      </c>
      <c r="K461" s="119">
        <v>0</v>
      </c>
    </row>
    <row r="462" spans="1:11">
      <c r="A462" s="116" t="s">
        <v>118</v>
      </c>
      <c r="B462" s="116" t="s">
        <v>211</v>
      </c>
      <c r="C462" s="116" t="s">
        <v>168</v>
      </c>
      <c r="D462" s="117">
        <v>1200</v>
      </c>
      <c r="E462" s="116" t="s">
        <v>931</v>
      </c>
      <c r="F462" s="116" t="s">
        <v>168</v>
      </c>
      <c r="G462" s="117">
        <v>1128</v>
      </c>
      <c r="H462" s="117">
        <v>0</v>
      </c>
      <c r="I462" s="116" t="s">
        <v>967</v>
      </c>
      <c r="J462" s="119">
        <v>22081238</v>
      </c>
      <c r="K462" s="119">
        <v>0</v>
      </c>
    </row>
    <row r="463" spans="1:11">
      <c r="A463" s="116" t="s">
        <v>118</v>
      </c>
      <c r="B463" s="116" t="s">
        <v>211</v>
      </c>
      <c r="C463" s="116" t="s">
        <v>168</v>
      </c>
      <c r="D463" s="117">
        <v>1200</v>
      </c>
      <c r="E463" s="116" t="s">
        <v>931</v>
      </c>
      <c r="F463" s="116" t="s">
        <v>168</v>
      </c>
      <c r="G463" s="117">
        <v>1128</v>
      </c>
      <c r="H463" s="117">
        <v>0</v>
      </c>
      <c r="I463" s="116" t="s">
        <v>968</v>
      </c>
      <c r="J463" s="119">
        <v>84595971</v>
      </c>
      <c r="K463" s="119">
        <v>0</v>
      </c>
    </row>
    <row r="464" spans="1:11">
      <c r="A464" s="116" t="s">
        <v>118</v>
      </c>
      <c r="B464" s="116" t="s">
        <v>211</v>
      </c>
      <c r="C464" s="116" t="s">
        <v>168</v>
      </c>
      <c r="D464" s="117">
        <v>1200</v>
      </c>
      <c r="E464" s="116" t="s">
        <v>931</v>
      </c>
      <c r="F464" s="116" t="s">
        <v>168</v>
      </c>
      <c r="G464" s="117">
        <v>1128</v>
      </c>
      <c r="H464" s="117">
        <v>0</v>
      </c>
      <c r="I464" s="116" t="s">
        <v>969</v>
      </c>
      <c r="J464" s="119">
        <v>4505477</v>
      </c>
      <c r="K464" s="119">
        <v>0</v>
      </c>
    </row>
    <row r="465" spans="1:11">
      <c r="A465" s="116" t="s">
        <v>118</v>
      </c>
      <c r="B465" s="116" t="s">
        <v>211</v>
      </c>
      <c r="C465" s="116" t="s">
        <v>168</v>
      </c>
      <c r="D465" s="117">
        <v>1200</v>
      </c>
      <c r="E465" s="116" t="s">
        <v>931</v>
      </c>
      <c r="F465" s="116" t="s">
        <v>168</v>
      </c>
      <c r="G465" s="117">
        <v>1128</v>
      </c>
      <c r="H465" s="117">
        <v>0</v>
      </c>
      <c r="I465" s="116" t="s">
        <v>970</v>
      </c>
      <c r="J465" s="119">
        <v>36165928</v>
      </c>
      <c r="K465" s="119">
        <v>0</v>
      </c>
    </row>
    <row r="466" spans="1:11">
      <c r="A466" s="116" t="s">
        <v>118</v>
      </c>
      <c r="B466" s="116" t="s">
        <v>211</v>
      </c>
      <c r="C466" s="116" t="s">
        <v>168</v>
      </c>
      <c r="D466" s="117">
        <v>1200</v>
      </c>
      <c r="E466" s="116" t="s">
        <v>931</v>
      </c>
      <c r="F466" s="116" t="s">
        <v>168</v>
      </c>
      <c r="G466" s="117">
        <v>1128</v>
      </c>
      <c r="H466" s="117">
        <v>0</v>
      </c>
      <c r="I466" s="116" t="s">
        <v>971</v>
      </c>
      <c r="J466" s="119">
        <v>35601712</v>
      </c>
      <c r="K466" s="119">
        <v>0</v>
      </c>
    </row>
    <row r="467" spans="1:11">
      <c r="A467" s="116" t="s">
        <v>118</v>
      </c>
      <c r="B467" s="116" t="s">
        <v>211</v>
      </c>
      <c r="C467" s="116" t="s">
        <v>168</v>
      </c>
      <c r="D467" s="117">
        <v>1200</v>
      </c>
      <c r="E467" s="116" t="s">
        <v>931</v>
      </c>
      <c r="F467" s="116" t="s">
        <v>168</v>
      </c>
      <c r="G467" s="117">
        <v>1128</v>
      </c>
      <c r="H467" s="117">
        <v>0</v>
      </c>
      <c r="I467" s="116" t="s">
        <v>972</v>
      </c>
      <c r="J467" s="119">
        <v>33069778</v>
      </c>
      <c r="K467" s="119">
        <v>0</v>
      </c>
    </row>
    <row r="468" spans="1:11">
      <c r="A468" s="116" t="s">
        <v>118</v>
      </c>
      <c r="B468" s="116" t="s">
        <v>211</v>
      </c>
      <c r="C468" s="116" t="s">
        <v>168</v>
      </c>
      <c r="D468" s="117">
        <v>1200</v>
      </c>
      <c r="E468" s="116" t="s">
        <v>931</v>
      </c>
      <c r="F468" s="116" t="s">
        <v>168</v>
      </c>
      <c r="G468" s="117">
        <v>1128</v>
      </c>
      <c r="H468" s="117">
        <v>0</v>
      </c>
      <c r="I468" s="116" t="s">
        <v>973</v>
      </c>
      <c r="J468" s="119">
        <v>18007440</v>
      </c>
      <c r="K468" s="119">
        <v>0</v>
      </c>
    </row>
    <row r="469" spans="1:11">
      <c r="A469" s="116" t="s">
        <v>118</v>
      </c>
      <c r="B469" s="116" t="s">
        <v>211</v>
      </c>
      <c r="C469" s="116" t="s">
        <v>168</v>
      </c>
      <c r="D469" s="117">
        <v>1200</v>
      </c>
      <c r="E469" s="116" t="s">
        <v>931</v>
      </c>
      <c r="F469" s="116" t="s">
        <v>168</v>
      </c>
      <c r="G469" s="117">
        <v>1128</v>
      </c>
      <c r="H469" s="117">
        <v>0</v>
      </c>
      <c r="I469" s="116" t="s">
        <v>974</v>
      </c>
      <c r="J469" s="119">
        <v>19812720</v>
      </c>
      <c r="K469" s="119">
        <v>0</v>
      </c>
    </row>
    <row r="470" spans="1:11">
      <c r="A470" s="116" t="s">
        <v>118</v>
      </c>
      <c r="B470" s="116" t="s">
        <v>211</v>
      </c>
      <c r="C470" s="116" t="s">
        <v>168</v>
      </c>
      <c r="D470" s="117">
        <v>1200</v>
      </c>
      <c r="E470" s="116" t="s">
        <v>931</v>
      </c>
      <c r="F470" s="116" t="s">
        <v>168</v>
      </c>
      <c r="G470" s="117">
        <v>1128</v>
      </c>
      <c r="H470" s="117">
        <v>0</v>
      </c>
      <c r="I470" s="116" t="s">
        <v>975</v>
      </c>
      <c r="J470" s="119">
        <v>47359619</v>
      </c>
      <c r="K470" s="119">
        <v>0</v>
      </c>
    </row>
    <row r="471" spans="1:11">
      <c r="A471" s="116" t="s">
        <v>118</v>
      </c>
      <c r="B471" s="116" t="s">
        <v>211</v>
      </c>
      <c r="C471" s="116" t="s">
        <v>168</v>
      </c>
      <c r="D471" s="117">
        <v>1200</v>
      </c>
      <c r="E471" s="116" t="s">
        <v>931</v>
      </c>
      <c r="F471" s="116" t="s">
        <v>168</v>
      </c>
      <c r="G471" s="117">
        <v>1128</v>
      </c>
      <c r="H471" s="117">
        <v>0</v>
      </c>
      <c r="I471" s="116" t="s">
        <v>976</v>
      </c>
      <c r="J471" s="119">
        <v>336083</v>
      </c>
      <c r="K471" s="119">
        <v>0</v>
      </c>
    </row>
    <row r="472" spans="1:11">
      <c r="A472" s="116" t="s">
        <v>118</v>
      </c>
      <c r="B472" s="116" t="s">
        <v>211</v>
      </c>
      <c r="C472" s="116" t="s">
        <v>168</v>
      </c>
      <c r="D472" s="117">
        <v>1200</v>
      </c>
      <c r="E472" s="116" t="s">
        <v>931</v>
      </c>
      <c r="F472" s="116" t="s">
        <v>168</v>
      </c>
      <c r="G472" s="117">
        <v>1128</v>
      </c>
      <c r="H472" s="117">
        <v>0</v>
      </c>
      <c r="I472" s="116" t="s">
        <v>977</v>
      </c>
      <c r="J472" s="119">
        <v>4131075</v>
      </c>
      <c r="K472" s="119">
        <v>0</v>
      </c>
    </row>
    <row r="473" spans="1:11">
      <c r="A473" s="116" t="s">
        <v>118</v>
      </c>
      <c r="B473" s="116" t="s">
        <v>211</v>
      </c>
      <c r="C473" s="116" t="s">
        <v>168</v>
      </c>
      <c r="D473" s="117">
        <v>1200</v>
      </c>
      <c r="E473" s="116" t="s">
        <v>931</v>
      </c>
      <c r="F473" s="116" t="s">
        <v>168</v>
      </c>
      <c r="G473" s="117">
        <v>1128</v>
      </c>
      <c r="H473" s="117">
        <v>0</v>
      </c>
      <c r="I473" s="116" t="s">
        <v>978</v>
      </c>
      <c r="J473" s="119">
        <v>3216359</v>
      </c>
      <c r="K473" s="119">
        <v>0</v>
      </c>
    </row>
    <row r="474" spans="1:11">
      <c r="A474" s="116" t="s">
        <v>118</v>
      </c>
      <c r="B474" s="116" t="s">
        <v>211</v>
      </c>
      <c r="C474" s="116" t="s">
        <v>168</v>
      </c>
      <c r="D474" s="117">
        <v>1200</v>
      </c>
      <c r="E474" s="116" t="s">
        <v>931</v>
      </c>
      <c r="F474" s="116" t="s">
        <v>168</v>
      </c>
      <c r="G474" s="117">
        <v>1128</v>
      </c>
      <c r="H474" s="117">
        <v>0</v>
      </c>
      <c r="I474" s="116" t="s">
        <v>979</v>
      </c>
      <c r="J474" s="119">
        <v>609356</v>
      </c>
      <c r="K474" s="119">
        <v>0</v>
      </c>
    </row>
    <row r="475" spans="1:11">
      <c r="A475" s="116" t="s">
        <v>118</v>
      </c>
      <c r="B475" s="116" t="s">
        <v>211</v>
      </c>
      <c r="C475" s="116" t="s">
        <v>168</v>
      </c>
      <c r="D475" s="117">
        <v>1200</v>
      </c>
      <c r="E475" s="116" t="s">
        <v>931</v>
      </c>
      <c r="F475" s="116" t="s">
        <v>168</v>
      </c>
      <c r="G475" s="117">
        <v>1128</v>
      </c>
      <c r="H475" s="117">
        <v>0</v>
      </c>
      <c r="I475" s="116" t="s">
        <v>980</v>
      </c>
      <c r="J475" s="119">
        <v>3233290</v>
      </c>
      <c r="K475" s="119">
        <v>0</v>
      </c>
    </row>
    <row r="476" spans="1:11">
      <c r="A476" s="116" t="s">
        <v>118</v>
      </c>
      <c r="B476" s="116" t="s">
        <v>211</v>
      </c>
      <c r="C476" s="116" t="s">
        <v>168</v>
      </c>
      <c r="D476" s="117">
        <v>1200</v>
      </c>
      <c r="E476" s="116" t="s">
        <v>931</v>
      </c>
      <c r="F476" s="116" t="s">
        <v>168</v>
      </c>
      <c r="G476" s="117">
        <v>1128</v>
      </c>
      <c r="H476" s="117">
        <v>0</v>
      </c>
      <c r="I476" s="116" t="s">
        <v>981</v>
      </c>
      <c r="J476" s="119">
        <v>900235</v>
      </c>
      <c r="K476" s="119">
        <v>0</v>
      </c>
    </row>
    <row r="477" spans="1:11">
      <c r="A477" s="116" t="s">
        <v>118</v>
      </c>
      <c r="B477" s="116" t="s">
        <v>211</v>
      </c>
      <c r="C477" s="116" t="s">
        <v>168</v>
      </c>
      <c r="D477" s="117">
        <v>1200</v>
      </c>
      <c r="E477" s="116" t="s">
        <v>931</v>
      </c>
      <c r="F477" s="116" t="s">
        <v>168</v>
      </c>
      <c r="G477" s="117">
        <v>1128</v>
      </c>
      <c r="H477" s="117">
        <v>0</v>
      </c>
      <c r="I477" s="116" t="s">
        <v>982</v>
      </c>
      <c r="J477" s="119">
        <v>454489</v>
      </c>
      <c r="K477" s="119">
        <v>0</v>
      </c>
    </row>
    <row r="478" spans="1:11">
      <c r="A478" s="116" t="s">
        <v>118</v>
      </c>
      <c r="B478" s="116" t="s">
        <v>211</v>
      </c>
      <c r="C478" s="116" t="s">
        <v>168</v>
      </c>
      <c r="D478" s="117">
        <v>1200</v>
      </c>
      <c r="E478" s="116" t="s">
        <v>931</v>
      </c>
      <c r="F478" s="116" t="s">
        <v>168</v>
      </c>
      <c r="G478" s="117">
        <v>1128</v>
      </c>
      <c r="H478" s="117">
        <v>0</v>
      </c>
      <c r="I478" s="116" t="s">
        <v>983</v>
      </c>
      <c r="J478" s="119">
        <v>259438</v>
      </c>
      <c r="K478" s="119">
        <v>0</v>
      </c>
    </row>
    <row r="479" spans="1:11">
      <c r="A479" s="116" t="s">
        <v>118</v>
      </c>
      <c r="B479" s="116" t="s">
        <v>211</v>
      </c>
      <c r="C479" s="116" t="s">
        <v>168</v>
      </c>
      <c r="D479" s="117">
        <v>1200</v>
      </c>
      <c r="E479" s="116" t="s">
        <v>931</v>
      </c>
      <c r="F479" s="116" t="s">
        <v>168</v>
      </c>
      <c r="G479" s="117">
        <v>1128</v>
      </c>
      <c r="H479" s="117">
        <v>0</v>
      </c>
      <c r="I479" s="116" t="s">
        <v>984</v>
      </c>
      <c r="J479" s="119">
        <v>750000</v>
      </c>
      <c r="K479" s="119">
        <v>0</v>
      </c>
    </row>
    <row r="480" spans="1:11">
      <c r="A480" s="116" t="s">
        <v>118</v>
      </c>
      <c r="B480" s="116" t="s">
        <v>211</v>
      </c>
      <c r="C480" s="116" t="s">
        <v>168</v>
      </c>
      <c r="D480" s="117">
        <v>1200</v>
      </c>
      <c r="E480" s="116" t="s">
        <v>931</v>
      </c>
      <c r="F480" s="116" t="s">
        <v>168</v>
      </c>
      <c r="G480" s="117">
        <v>1128</v>
      </c>
      <c r="H480" s="117">
        <v>0</v>
      </c>
      <c r="I480" s="116" t="s">
        <v>985</v>
      </c>
      <c r="J480" s="119">
        <v>3124176</v>
      </c>
      <c r="K480" s="119">
        <v>0</v>
      </c>
    </row>
    <row r="481" spans="1:11">
      <c r="A481" s="116" t="s">
        <v>118</v>
      </c>
      <c r="B481" s="116" t="s">
        <v>211</v>
      </c>
      <c r="C481" s="116" t="s">
        <v>168</v>
      </c>
      <c r="D481" s="117">
        <v>1200</v>
      </c>
      <c r="E481" s="116" t="s">
        <v>931</v>
      </c>
      <c r="F481" s="116" t="s">
        <v>168</v>
      </c>
      <c r="G481" s="117">
        <v>1128</v>
      </c>
      <c r="H481" s="117">
        <v>0</v>
      </c>
      <c r="I481" s="116" t="s">
        <v>986</v>
      </c>
      <c r="J481" s="119">
        <v>2110395</v>
      </c>
      <c r="K481" s="119">
        <v>0</v>
      </c>
    </row>
    <row r="482" spans="1:11">
      <c r="A482" s="116" t="s">
        <v>118</v>
      </c>
      <c r="B482" s="116" t="s">
        <v>211</v>
      </c>
      <c r="C482" s="116" t="s">
        <v>168</v>
      </c>
      <c r="D482" s="117">
        <v>1200</v>
      </c>
      <c r="E482" s="116" t="s">
        <v>931</v>
      </c>
      <c r="F482" s="116" t="s">
        <v>168</v>
      </c>
      <c r="G482" s="117">
        <v>1128</v>
      </c>
      <c r="H482" s="117">
        <v>0</v>
      </c>
      <c r="I482" s="116" t="s">
        <v>987</v>
      </c>
      <c r="J482" s="119">
        <v>603490</v>
      </c>
      <c r="K482" s="119">
        <v>0</v>
      </c>
    </row>
    <row r="483" spans="1:11">
      <c r="A483" s="116" t="s">
        <v>118</v>
      </c>
      <c r="B483" s="116" t="s">
        <v>211</v>
      </c>
      <c r="C483" s="116" t="s">
        <v>168</v>
      </c>
      <c r="D483" s="117">
        <v>1200</v>
      </c>
      <c r="E483" s="116" t="s">
        <v>931</v>
      </c>
      <c r="F483" s="116" t="s">
        <v>168</v>
      </c>
      <c r="G483" s="117">
        <v>1128</v>
      </c>
      <c r="H483" s="117">
        <v>0</v>
      </c>
      <c r="I483" s="116" t="s">
        <v>988</v>
      </c>
      <c r="J483" s="119">
        <v>3600000</v>
      </c>
      <c r="K483" s="119">
        <v>0</v>
      </c>
    </row>
    <row r="484" spans="1:11">
      <c r="A484" s="116" t="s">
        <v>118</v>
      </c>
      <c r="B484" s="116" t="s">
        <v>211</v>
      </c>
      <c r="C484" s="116" t="s">
        <v>168</v>
      </c>
      <c r="D484" s="117">
        <v>1200</v>
      </c>
      <c r="E484" s="116" t="s">
        <v>931</v>
      </c>
      <c r="F484" s="116" t="s">
        <v>168</v>
      </c>
      <c r="G484" s="117">
        <v>1128</v>
      </c>
      <c r="H484" s="117">
        <v>0</v>
      </c>
      <c r="I484" s="116" t="s">
        <v>989</v>
      </c>
      <c r="J484" s="119">
        <v>2052149</v>
      </c>
      <c r="K484" s="119">
        <v>0</v>
      </c>
    </row>
    <row r="485" spans="1:11">
      <c r="A485" s="116" t="s">
        <v>118</v>
      </c>
      <c r="B485" s="116" t="s">
        <v>211</v>
      </c>
      <c r="C485" s="116" t="s">
        <v>168</v>
      </c>
      <c r="D485" s="117">
        <v>1200</v>
      </c>
      <c r="E485" s="116" t="s">
        <v>931</v>
      </c>
      <c r="F485" s="116" t="s">
        <v>168</v>
      </c>
      <c r="G485" s="117">
        <v>1128</v>
      </c>
      <c r="H485" s="117">
        <v>0</v>
      </c>
      <c r="I485" s="116" t="s">
        <v>990</v>
      </c>
      <c r="J485" s="119">
        <v>689801</v>
      </c>
      <c r="K485" s="119">
        <v>0</v>
      </c>
    </row>
    <row r="486" spans="1:11">
      <c r="A486" s="116" t="s">
        <v>118</v>
      </c>
      <c r="B486" s="116" t="s">
        <v>211</v>
      </c>
      <c r="C486" s="116" t="s">
        <v>168</v>
      </c>
      <c r="D486" s="117">
        <v>1200</v>
      </c>
      <c r="E486" s="116" t="s">
        <v>931</v>
      </c>
      <c r="F486" s="116" t="s">
        <v>168</v>
      </c>
      <c r="G486" s="117">
        <v>1128</v>
      </c>
      <c r="H486" s="117">
        <v>0</v>
      </c>
      <c r="I486" s="116" t="s">
        <v>991</v>
      </c>
      <c r="J486" s="119">
        <v>2857853</v>
      </c>
      <c r="K486" s="119">
        <v>0</v>
      </c>
    </row>
    <row r="487" spans="1:11">
      <c r="A487" s="116" t="s">
        <v>118</v>
      </c>
      <c r="B487" s="116" t="s">
        <v>211</v>
      </c>
      <c r="C487" s="116" t="s">
        <v>168</v>
      </c>
      <c r="D487" s="117">
        <v>1200</v>
      </c>
      <c r="E487" s="116" t="s">
        <v>931</v>
      </c>
      <c r="F487" s="116" t="s">
        <v>168</v>
      </c>
      <c r="G487" s="117">
        <v>1128</v>
      </c>
      <c r="H487" s="117">
        <v>0</v>
      </c>
      <c r="I487" s="116" t="s">
        <v>992</v>
      </c>
      <c r="J487" s="119">
        <v>1025961</v>
      </c>
      <c r="K487" s="119">
        <v>0</v>
      </c>
    </row>
    <row r="488" spans="1:11">
      <c r="A488" s="116" t="s">
        <v>118</v>
      </c>
      <c r="B488" s="116" t="s">
        <v>211</v>
      </c>
      <c r="C488" s="116" t="s">
        <v>168</v>
      </c>
      <c r="D488" s="117">
        <v>1200</v>
      </c>
      <c r="E488" s="116" t="s">
        <v>931</v>
      </c>
      <c r="F488" s="116" t="s">
        <v>168</v>
      </c>
      <c r="G488" s="117">
        <v>1128</v>
      </c>
      <c r="H488" s="117">
        <v>0</v>
      </c>
      <c r="I488" s="116" t="s">
        <v>993</v>
      </c>
      <c r="J488" s="119">
        <v>4120955</v>
      </c>
      <c r="K488" s="119">
        <v>0</v>
      </c>
    </row>
    <row r="489" spans="1:11">
      <c r="A489" s="116" t="s">
        <v>118</v>
      </c>
      <c r="B489" s="116" t="s">
        <v>211</v>
      </c>
      <c r="C489" s="116" t="s">
        <v>168</v>
      </c>
      <c r="D489" s="117">
        <v>1200</v>
      </c>
      <c r="E489" s="116" t="s">
        <v>931</v>
      </c>
      <c r="F489" s="116" t="s">
        <v>168</v>
      </c>
      <c r="G489" s="117">
        <v>1128</v>
      </c>
      <c r="H489" s="117">
        <v>0</v>
      </c>
      <c r="I489" s="116" t="s">
        <v>994</v>
      </c>
      <c r="J489" s="119">
        <v>425795</v>
      </c>
      <c r="K489" s="119">
        <v>0</v>
      </c>
    </row>
    <row r="490" spans="1:11">
      <c r="A490" s="116" t="s">
        <v>118</v>
      </c>
      <c r="B490" s="116" t="s">
        <v>211</v>
      </c>
      <c r="C490" s="116" t="s">
        <v>168</v>
      </c>
      <c r="D490" s="117">
        <v>1200</v>
      </c>
      <c r="E490" s="116" t="s">
        <v>931</v>
      </c>
      <c r="F490" s="116" t="s">
        <v>168</v>
      </c>
      <c r="G490" s="117">
        <v>1128</v>
      </c>
      <c r="H490" s="117">
        <v>0</v>
      </c>
      <c r="I490" s="116" t="s">
        <v>995</v>
      </c>
      <c r="J490" s="119">
        <v>3593224</v>
      </c>
      <c r="K490" s="119">
        <v>0</v>
      </c>
    </row>
    <row r="491" spans="1:11">
      <c r="A491" s="116" t="s">
        <v>118</v>
      </c>
      <c r="B491" s="116" t="s">
        <v>211</v>
      </c>
      <c r="C491" s="116" t="s">
        <v>168</v>
      </c>
      <c r="D491" s="117">
        <v>1200</v>
      </c>
      <c r="E491" s="116" t="s">
        <v>931</v>
      </c>
      <c r="F491" s="116" t="s">
        <v>168</v>
      </c>
      <c r="G491" s="117">
        <v>1128</v>
      </c>
      <c r="H491" s="117">
        <v>0</v>
      </c>
      <c r="I491" s="116" t="s">
        <v>996</v>
      </c>
      <c r="J491" s="119">
        <v>2131236</v>
      </c>
      <c r="K491" s="119">
        <v>0</v>
      </c>
    </row>
    <row r="492" spans="1:11">
      <c r="A492" s="116" t="s">
        <v>118</v>
      </c>
      <c r="B492" s="116" t="s">
        <v>211</v>
      </c>
      <c r="C492" s="116" t="s">
        <v>168</v>
      </c>
      <c r="D492" s="117">
        <v>1200</v>
      </c>
      <c r="E492" s="116" t="s">
        <v>931</v>
      </c>
      <c r="F492" s="116" t="s">
        <v>168</v>
      </c>
      <c r="G492" s="117">
        <v>1128</v>
      </c>
      <c r="H492" s="117">
        <v>0</v>
      </c>
      <c r="I492" s="116" t="s">
        <v>997</v>
      </c>
      <c r="J492" s="119">
        <v>612654</v>
      </c>
      <c r="K492" s="119">
        <v>0</v>
      </c>
    </row>
    <row r="493" spans="1:11">
      <c r="A493" s="116" t="s">
        <v>118</v>
      </c>
      <c r="B493" s="116" t="s">
        <v>211</v>
      </c>
      <c r="C493" s="116" t="s">
        <v>168</v>
      </c>
      <c r="D493" s="117">
        <v>1200</v>
      </c>
      <c r="E493" s="116" t="s">
        <v>931</v>
      </c>
      <c r="F493" s="116" t="s">
        <v>168</v>
      </c>
      <c r="G493" s="117">
        <v>1128</v>
      </c>
      <c r="H493" s="117">
        <v>0</v>
      </c>
      <c r="I493" s="116" t="s">
        <v>998</v>
      </c>
      <c r="J493" s="119">
        <v>2899411</v>
      </c>
      <c r="K493" s="119">
        <v>0</v>
      </c>
    </row>
    <row r="494" spans="1:11">
      <c r="A494" s="116" t="s">
        <v>118</v>
      </c>
      <c r="B494" s="116" t="s">
        <v>211</v>
      </c>
      <c r="C494" s="116" t="s">
        <v>168</v>
      </c>
      <c r="D494" s="117">
        <v>1200</v>
      </c>
      <c r="E494" s="116" t="s">
        <v>931</v>
      </c>
      <c r="F494" s="116" t="s">
        <v>168</v>
      </c>
      <c r="G494" s="117">
        <v>1128</v>
      </c>
      <c r="H494" s="117">
        <v>0</v>
      </c>
      <c r="I494" s="116" t="s">
        <v>999</v>
      </c>
      <c r="J494" s="119">
        <v>437712</v>
      </c>
      <c r="K494" s="119">
        <v>0</v>
      </c>
    </row>
    <row r="495" spans="1:11">
      <c r="A495" s="116" t="s">
        <v>118</v>
      </c>
      <c r="B495" s="116" t="s">
        <v>211</v>
      </c>
      <c r="C495" s="116" t="s">
        <v>168</v>
      </c>
      <c r="D495" s="117">
        <v>1200</v>
      </c>
      <c r="E495" s="116" t="s">
        <v>931</v>
      </c>
      <c r="F495" s="116" t="s">
        <v>168</v>
      </c>
      <c r="G495" s="117">
        <v>1128</v>
      </c>
      <c r="H495" s="117">
        <v>0</v>
      </c>
      <c r="I495" s="116" t="s">
        <v>1000</v>
      </c>
      <c r="J495" s="119">
        <v>3119107</v>
      </c>
      <c r="K495" s="119">
        <v>0</v>
      </c>
    </row>
    <row r="496" spans="1:11">
      <c r="A496" s="116" t="s">
        <v>118</v>
      </c>
      <c r="B496" s="116" t="s">
        <v>211</v>
      </c>
      <c r="C496" s="116" t="s">
        <v>168</v>
      </c>
      <c r="D496" s="117">
        <v>1200</v>
      </c>
      <c r="E496" s="116" t="s">
        <v>931</v>
      </c>
      <c r="F496" s="116" t="s">
        <v>168</v>
      </c>
      <c r="G496" s="117">
        <v>1128</v>
      </c>
      <c r="H496" s="117">
        <v>0</v>
      </c>
      <c r="I496" s="116" t="s">
        <v>1001</v>
      </c>
      <c r="J496" s="119">
        <v>1020054</v>
      </c>
      <c r="K496" s="119">
        <v>0</v>
      </c>
    </row>
    <row r="497" spans="1:11">
      <c r="A497" s="116" t="s">
        <v>118</v>
      </c>
      <c r="B497" s="116" t="s">
        <v>211</v>
      </c>
      <c r="C497" s="116" t="s">
        <v>168</v>
      </c>
      <c r="D497" s="117">
        <v>1200</v>
      </c>
      <c r="E497" s="116" t="s">
        <v>931</v>
      </c>
      <c r="F497" s="116" t="s">
        <v>168</v>
      </c>
      <c r="G497" s="117">
        <v>1128</v>
      </c>
      <c r="H497" s="117">
        <v>0</v>
      </c>
      <c r="I497" s="116" t="s">
        <v>1002</v>
      </c>
      <c r="J497" s="119">
        <v>6436423</v>
      </c>
      <c r="K497" s="119">
        <v>0</v>
      </c>
    </row>
    <row r="498" spans="1:11">
      <c r="A498" s="116" t="s">
        <v>118</v>
      </c>
      <c r="B498" s="116" t="s">
        <v>211</v>
      </c>
      <c r="C498" s="116" t="s">
        <v>168</v>
      </c>
      <c r="D498" s="117">
        <v>1200</v>
      </c>
      <c r="E498" s="116" t="s">
        <v>931</v>
      </c>
      <c r="F498" s="116" t="s">
        <v>168</v>
      </c>
      <c r="G498" s="117">
        <v>1128</v>
      </c>
      <c r="H498" s="117">
        <v>0</v>
      </c>
      <c r="I498" s="116" t="s">
        <v>1003</v>
      </c>
      <c r="J498" s="119">
        <v>214433</v>
      </c>
      <c r="K498" s="119">
        <v>0</v>
      </c>
    </row>
    <row r="499" spans="1:11">
      <c r="A499" s="116" t="s">
        <v>118</v>
      </c>
      <c r="B499" s="116" t="s">
        <v>211</v>
      </c>
      <c r="C499" s="116" t="s">
        <v>168</v>
      </c>
      <c r="D499" s="117">
        <v>1200</v>
      </c>
      <c r="E499" s="116" t="s">
        <v>931</v>
      </c>
      <c r="F499" s="116" t="s">
        <v>168</v>
      </c>
      <c r="G499" s="117">
        <v>1128</v>
      </c>
      <c r="H499" s="117">
        <v>0</v>
      </c>
      <c r="I499" s="116" t="s">
        <v>1004</v>
      </c>
      <c r="J499" s="119">
        <v>3500000</v>
      </c>
      <c r="K499" s="119">
        <v>0</v>
      </c>
    </row>
    <row r="500" spans="1:11">
      <c r="A500" s="116" t="s">
        <v>118</v>
      </c>
      <c r="B500" s="116" t="s">
        <v>211</v>
      </c>
      <c r="C500" s="116" t="s">
        <v>168</v>
      </c>
      <c r="D500" s="117">
        <v>1200</v>
      </c>
      <c r="E500" s="116" t="s">
        <v>931</v>
      </c>
      <c r="F500" s="116" t="s">
        <v>168</v>
      </c>
      <c r="G500" s="117">
        <v>1128</v>
      </c>
      <c r="H500" s="117">
        <v>0</v>
      </c>
      <c r="I500" s="116" t="s">
        <v>1005</v>
      </c>
      <c r="J500" s="119">
        <v>1050000</v>
      </c>
      <c r="K500" s="119">
        <v>0</v>
      </c>
    </row>
    <row r="501" spans="1:11">
      <c r="A501" s="116" t="s">
        <v>118</v>
      </c>
      <c r="B501" s="116" t="s">
        <v>211</v>
      </c>
      <c r="C501" s="116" t="s">
        <v>168</v>
      </c>
      <c r="D501" s="117">
        <v>1200</v>
      </c>
      <c r="E501" s="116" t="s">
        <v>931</v>
      </c>
      <c r="F501" s="116" t="s">
        <v>168</v>
      </c>
      <c r="G501" s="117">
        <v>1128</v>
      </c>
      <c r="H501" s="117">
        <v>0</v>
      </c>
      <c r="I501" s="116" t="s">
        <v>1006</v>
      </c>
      <c r="J501" s="119">
        <v>3510924</v>
      </c>
      <c r="K501" s="119">
        <v>0</v>
      </c>
    </row>
    <row r="502" spans="1:11">
      <c r="A502" s="116" t="s">
        <v>118</v>
      </c>
      <c r="B502" s="116" t="s">
        <v>211</v>
      </c>
      <c r="C502" s="116" t="s">
        <v>168</v>
      </c>
      <c r="D502" s="117">
        <v>1200</v>
      </c>
      <c r="E502" s="116" t="s">
        <v>931</v>
      </c>
      <c r="F502" s="116" t="s">
        <v>168</v>
      </c>
      <c r="G502" s="117">
        <v>1128</v>
      </c>
      <c r="H502" s="117">
        <v>0</v>
      </c>
      <c r="I502" s="116" t="s">
        <v>1007</v>
      </c>
      <c r="J502" s="119">
        <v>522969</v>
      </c>
      <c r="K502" s="119">
        <v>0</v>
      </c>
    </row>
    <row r="503" spans="1:11">
      <c r="A503" s="116" t="s">
        <v>118</v>
      </c>
      <c r="B503" s="116" t="s">
        <v>211</v>
      </c>
      <c r="C503" s="116" t="s">
        <v>168</v>
      </c>
      <c r="D503" s="117">
        <v>1200</v>
      </c>
      <c r="E503" s="116" t="s">
        <v>931</v>
      </c>
      <c r="F503" s="116" t="s">
        <v>168</v>
      </c>
      <c r="G503" s="117">
        <v>1128</v>
      </c>
      <c r="H503" s="117">
        <v>0</v>
      </c>
      <c r="I503" s="116" t="s">
        <v>1008</v>
      </c>
      <c r="J503" s="119">
        <v>2750000</v>
      </c>
      <c r="K503" s="119">
        <v>0</v>
      </c>
    </row>
    <row r="504" spans="1:11">
      <c r="A504" s="116" t="s">
        <v>118</v>
      </c>
      <c r="B504" s="116" t="s">
        <v>211</v>
      </c>
      <c r="C504" s="116" t="s">
        <v>168</v>
      </c>
      <c r="D504" s="117">
        <v>1200</v>
      </c>
      <c r="E504" s="116" t="s">
        <v>931</v>
      </c>
      <c r="F504" s="116" t="s">
        <v>168</v>
      </c>
      <c r="G504" s="117">
        <v>1128</v>
      </c>
      <c r="H504" s="117">
        <v>0</v>
      </c>
      <c r="I504" s="116" t="s">
        <v>1009</v>
      </c>
      <c r="J504" s="119">
        <v>1575000</v>
      </c>
      <c r="K504" s="119">
        <v>0</v>
      </c>
    </row>
    <row r="505" spans="1:11">
      <c r="A505" s="116" t="s">
        <v>118</v>
      </c>
      <c r="B505" s="116" t="s">
        <v>211</v>
      </c>
      <c r="C505" s="116" t="s">
        <v>168</v>
      </c>
      <c r="D505" s="117">
        <v>1200</v>
      </c>
      <c r="E505" s="116" t="s">
        <v>931</v>
      </c>
      <c r="F505" s="116" t="s">
        <v>168</v>
      </c>
      <c r="G505" s="117">
        <v>1128</v>
      </c>
      <c r="H505" s="117">
        <v>0</v>
      </c>
      <c r="I505" s="116" t="s">
        <v>1010</v>
      </c>
      <c r="J505" s="119">
        <v>911017</v>
      </c>
      <c r="K505" s="119">
        <v>0</v>
      </c>
    </row>
    <row r="506" spans="1:11">
      <c r="A506" s="116" t="s">
        <v>118</v>
      </c>
      <c r="B506" s="116" t="s">
        <v>211</v>
      </c>
      <c r="C506" s="116" t="s">
        <v>168</v>
      </c>
      <c r="D506" s="117">
        <v>1200</v>
      </c>
      <c r="E506" s="116" t="s">
        <v>931</v>
      </c>
      <c r="F506" s="116" t="s">
        <v>168</v>
      </c>
      <c r="G506" s="117">
        <v>1128</v>
      </c>
      <c r="H506" s="117">
        <v>0</v>
      </c>
      <c r="I506" s="116" t="s">
        <v>1011</v>
      </c>
      <c r="J506" s="119">
        <v>4500000</v>
      </c>
      <c r="K506" s="119">
        <v>0</v>
      </c>
    </row>
    <row r="507" spans="1:11">
      <c r="A507" s="116" t="s">
        <v>118</v>
      </c>
      <c r="B507" s="116" t="s">
        <v>211</v>
      </c>
      <c r="C507" s="116" t="s">
        <v>168</v>
      </c>
      <c r="D507" s="117">
        <v>1200</v>
      </c>
      <c r="E507" s="116" t="s">
        <v>931</v>
      </c>
      <c r="F507" s="116" t="s">
        <v>168</v>
      </c>
      <c r="G507" s="117">
        <v>1128</v>
      </c>
      <c r="H507" s="117">
        <v>0</v>
      </c>
      <c r="I507" s="116" t="s">
        <v>1012</v>
      </c>
      <c r="J507" s="119">
        <v>2853652</v>
      </c>
      <c r="K507" s="119">
        <v>0</v>
      </c>
    </row>
    <row r="508" spans="1:11">
      <c r="A508" s="116" t="s">
        <v>118</v>
      </c>
      <c r="B508" s="116" t="s">
        <v>211</v>
      </c>
      <c r="C508" s="116" t="s">
        <v>168</v>
      </c>
      <c r="D508" s="117">
        <v>1200</v>
      </c>
      <c r="E508" s="116" t="s">
        <v>931</v>
      </c>
      <c r="F508" s="116" t="s">
        <v>168</v>
      </c>
      <c r="G508" s="117">
        <v>1128</v>
      </c>
      <c r="H508" s="117">
        <v>0</v>
      </c>
      <c r="I508" s="116" t="s">
        <v>1013</v>
      </c>
      <c r="J508" s="119">
        <v>7123000</v>
      </c>
      <c r="K508" s="119">
        <v>0</v>
      </c>
    </row>
    <row r="509" spans="1:11">
      <c r="A509" s="116" t="s">
        <v>118</v>
      </c>
      <c r="B509" s="116" t="s">
        <v>211</v>
      </c>
      <c r="C509" s="116" t="s">
        <v>168</v>
      </c>
      <c r="D509" s="117">
        <v>1200</v>
      </c>
      <c r="E509" s="116" t="s">
        <v>931</v>
      </c>
      <c r="F509" s="116" t="s">
        <v>168</v>
      </c>
      <c r="G509" s="117">
        <v>1128</v>
      </c>
      <c r="H509" s="117">
        <v>0</v>
      </c>
      <c r="I509" s="116" t="s">
        <v>1014</v>
      </c>
      <c r="J509" s="119">
        <v>475867</v>
      </c>
      <c r="K509" s="119">
        <v>0</v>
      </c>
    </row>
    <row r="510" spans="1:11">
      <c r="A510" s="116" t="s">
        <v>118</v>
      </c>
      <c r="B510" s="116" t="s">
        <v>211</v>
      </c>
      <c r="C510" s="116" t="s">
        <v>168</v>
      </c>
      <c r="D510" s="117">
        <v>1200</v>
      </c>
      <c r="E510" s="116" t="s">
        <v>931</v>
      </c>
      <c r="F510" s="116" t="s">
        <v>168</v>
      </c>
      <c r="G510" s="117">
        <v>1128</v>
      </c>
      <c r="H510" s="117">
        <v>0</v>
      </c>
      <c r="I510" s="116" t="s">
        <v>1015</v>
      </c>
      <c r="J510" s="119">
        <v>830541</v>
      </c>
      <c r="K510" s="119">
        <v>0</v>
      </c>
    </row>
    <row r="511" spans="1:11">
      <c r="A511" s="116" t="s">
        <v>118</v>
      </c>
      <c r="B511" s="116" t="s">
        <v>211</v>
      </c>
      <c r="C511" s="116" t="s">
        <v>168</v>
      </c>
      <c r="D511" s="117">
        <v>1200</v>
      </c>
      <c r="E511" s="116" t="s">
        <v>931</v>
      </c>
      <c r="F511" s="116" t="s">
        <v>168</v>
      </c>
      <c r="G511" s="117">
        <v>1128</v>
      </c>
      <c r="H511" s="117">
        <v>0</v>
      </c>
      <c r="I511" s="116" t="s">
        <v>1016</v>
      </c>
      <c r="J511" s="119">
        <v>4125000</v>
      </c>
      <c r="K511" s="119">
        <v>0</v>
      </c>
    </row>
    <row r="512" spans="1:11">
      <c r="A512" s="116" t="s">
        <v>118</v>
      </c>
      <c r="B512" s="116" t="s">
        <v>211</v>
      </c>
      <c r="C512" s="116" t="s">
        <v>168</v>
      </c>
      <c r="D512" s="117">
        <v>1200</v>
      </c>
      <c r="E512" s="116" t="s">
        <v>931</v>
      </c>
      <c r="F512" s="116" t="s">
        <v>168</v>
      </c>
      <c r="G512" s="117">
        <v>1128</v>
      </c>
      <c r="H512" s="117">
        <v>0</v>
      </c>
      <c r="I512" s="116" t="s">
        <v>1017</v>
      </c>
      <c r="J512" s="119">
        <v>533668</v>
      </c>
      <c r="K512" s="119">
        <v>0</v>
      </c>
    </row>
    <row r="513" spans="1:11">
      <c r="A513" s="116" t="s">
        <v>118</v>
      </c>
      <c r="B513" s="116" t="s">
        <v>211</v>
      </c>
      <c r="C513" s="116" t="s">
        <v>168</v>
      </c>
      <c r="D513" s="117">
        <v>1200</v>
      </c>
      <c r="E513" s="116" t="s">
        <v>931</v>
      </c>
      <c r="F513" s="116" t="s">
        <v>168</v>
      </c>
      <c r="G513" s="117">
        <v>1128</v>
      </c>
      <c r="H513" s="117">
        <v>0</v>
      </c>
      <c r="I513" s="116" t="s">
        <v>1018</v>
      </c>
      <c r="J513" s="119">
        <v>3850000</v>
      </c>
      <c r="K513" s="119">
        <v>0</v>
      </c>
    </row>
    <row r="514" spans="1:11">
      <c r="A514" s="116" t="s">
        <v>118</v>
      </c>
      <c r="B514" s="116" t="s">
        <v>211</v>
      </c>
      <c r="C514" s="116" t="s">
        <v>168</v>
      </c>
      <c r="D514" s="117">
        <v>1200</v>
      </c>
      <c r="E514" s="116" t="s">
        <v>931</v>
      </c>
      <c r="F514" s="116" t="s">
        <v>168</v>
      </c>
      <c r="G514" s="117">
        <v>1128</v>
      </c>
      <c r="H514" s="117">
        <v>0</v>
      </c>
      <c r="I514" s="116" t="s">
        <v>1019</v>
      </c>
      <c r="J514" s="119">
        <v>651337</v>
      </c>
      <c r="K514" s="119">
        <v>0</v>
      </c>
    </row>
    <row r="515" spans="1:11">
      <c r="A515" s="116" t="s">
        <v>118</v>
      </c>
      <c r="B515" s="116" t="s">
        <v>211</v>
      </c>
      <c r="C515" s="116" t="s">
        <v>168</v>
      </c>
      <c r="D515" s="117">
        <v>1200</v>
      </c>
      <c r="E515" s="116" t="s">
        <v>931</v>
      </c>
      <c r="F515" s="116" t="s">
        <v>168</v>
      </c>
      <c r="G515" s="117">
        <v>1128</v>
      </c>
      <c r="H515" s="117">
        <v>0</v>
      </c>
      <c r="I515" s="116" t="s">
        <v>1020</v>
      </c>
      <c r="J515" s="119">
        <v>3750000</v>
      </c>
      <c r="K515" s="119">
        <v>0</v>
      </c>
    </row>
    <row r="516" spans="1:11">
      <c r="A516" s="116" t="s">
        <v>118</v>
      </c>
      <c r="B516" s="116" t="s">
        <v>211</v>
      </c>
      <c r="C516" s="116" t="s">
        <v>168</v>
      </c>
      <c r="D516" s="117">
        <v>1200</v>
      </c>
      <c r="E516" s="116" t="s">
        <v>931</v>
      </c>
      <c r="F516" s="116" t="s">
        <v>168</v>
      </c>
      <c r="G516" s="117">
        <v>1128</v>
      </c>
      <c r="H516" s="117">
        <v>0</v>
      </c>
      <c r="I516" s="116" t="s">
        <v>1021</v>
      </c>
      <c r="J516" s="119">
        <v>1062419</v>
      </c>
      <c r="K516" s="119">
        <v>0</v>
      </c>
    </row>
    <row r="517" spans="1:11">
      <c r="A517" s="116" t="s">
        <v>118</v>
      </c>
      <c r="B517" s="116" t="s">
        <v>211</v>
      </c>
      <c r="C517" s="116" t="s">
        <v>168</v>
      </c>
      <c r="D517" s="117">
        <v>1200</v>
      </c>
      <c r="E517" s="116" t="s">
        <v>931</v>
      </c>
      <c r="F517" s="116" t="s">
        <v>168</v>
      </c>
      <c r="G517" s="117">
        <v>1128</v>
      </c>
      <c r="H517" s="117">
        <v>0</v>
      </c>
      <c r="I517" s="116" t="s">
        <v>1022</v>
      </c>
      <c r="J517" s="119">
        <v>491900</v>
      </c>
      <c r="K517" s="119">
        <v>0</v>
      </c>
    </row>
    <row r="518" spans="1:11">
      <c r="A518" s="116" t="s">
        <v>118</v>
      </c>
      <c r="B518" s="116" t="s">
        <v>211</v>
      </c>
      <c r="C518" s="116" t="s">
        <v>168</v>
      </c>
      <c r="D518" s="117">
        <v>1200</v>
      </c>
      <c r="E518" s="116" t="s">
        <v>931</v>
      </c>
      <c r="F518" s="116" t="s">
        <v>168</v>
      </c>
      <c r="G518" s="117">
        <v>1128</v>
      </c>
      <c r="H518" s="117">
        <v>0</v>
      </c>
      <c r="I518" s="116" t="s">
        <v>1023</v>
      </c>
      <c r="J518" s="119">
        <v>300000</v>
      </c>
      <c r="K518" s="119">
        <v>0</v>
      </c>
    </row>
    <row r="519" spans="1:11">
      <c r="A519" s="116" t="s">
        <v>118</v>
      </c>
      <c r="B519" s="116" t="s">
        <v>211</v>
      </c>
      <c r="C519" s="116" t="s">
        <v>168</v>
      </c>
      <c r="D519" s="117">
        <v>1200</v>
      </c>
      <c r="E519" s="116" t="s">
        <v>931</v>
      </c>
      <c r="F519" s="116" t="s">
        <v>168</v>
      </c>
      <c r="G519" s="117">
        <v>1128</v>
      </c>
      <c r="H519" s="117">
        <v>0</v>
      </c>
      <c r="I519" s="116" t="s">
        <v>1024</v>
      </c>
      <c r="J519" s="119">
        <v>7190221</v>
      </c>
      <c r="K519" s="119">
        <v>0</v>
      </c>
    </row>
    <row r="520" spans="1:11">
      <c r="A520" s="116" t="s">
        <v>118</v>
      </c>
      <c r="B520" s="116" t="s">
        <v>211</v>
      </c>
      <c r="C520" s="116" t="s">
        <v>168</v>
      </c>
      <c r="D520" s="117">
        <v>1200</v>
      </c>
      <c r="E520" s="116" t="s">
        <v>931</v>
      </c>
      <c r="F520" s="116" t="s">
        <v>168</v>
      </c>
      <c r="G520" s="117">
        <v>1128</v>
      </c>
      <c r="H520" s="117">
        <v>0</v>
      </c>
      <c r="I520" s="116" t="s">
        <v>1025</v>
      </c>
      <c r="J520" s="119">
        <v>33250000</v>
      </c>
      <c r="K520" s="119">
        <v>0</v>
      </c>
    </row>
    <row r="521" spans="1:11">
      <c r="A521" s="116" t="s">
        <v>118</v>
      </c>
      <c r="B521" s="116" t="s">
        <v>211</v>
      </c>
      <c r="C521" s="116" t="s">
        <v>168</v>
      </c>
      <c r="D521" s="117">
        <v>1200</v>
      </c>
      <c r="E521" s="116" t="s">
        <v>931</v>
      </c>
      <c r="F521" s="116" t="s">
        <v>168</v>
      </c>
      <c r="G521" s="117">
        <v>1128</v>
      </c>
      <c r="H521" s="117">
        <v>0</v>
      </c>
      <c r="I521" s="116" t="s">
        <v>1026</v>
      </c>
      <c r="J521" s="119">
        <v>27234000</v>
      </c>
      <c r="K521" s="119">
        <v>0</v>
      </c>
    </row>
    <row r="522" spans="1:11">
      <c r="A522" s="116" t="s">
        <v>118</v>
      </c>
      <c r="B522" s="116" t="s">
        <v>211</v>
      </c>
      <c r="C522" s="116" t="s">
        <v>168</v>
      </c>
      <c r="D522" s="117">
        <v>1200</v>
      </c>
      <c r="E522" s="116" t="s">
        <v>931</v>
      </c>
      <c r="F522" s="116" t="s">
        <v>168</v>
      </c>
      <c r="G522" s="117">
        <v>1128</v>
      </c>
      <c r="H522" s="117">
        <v>0</v>
      </c>
      <c r="I522" s="116" t="s">
        <v>1027</v>
      </c>
      <c r="J522" s="119">
        <v>11465039</v>
      </c>
      <c r="K522" s="119">
        <v>0</v>
      </c>
    </row>
    <row r="523" spans="1:11">
      <c r="A523" s="116" t="s">
        <v>118</v>
      </c>
      <c r="B523" s="116" t="s">
        <v>211</v>
      </c>
      <c r="C523" s="116" t="s">
        <v>168</v>
      </c>
      <c r="D523" s="117">
        <v>1200</v>
      </c>
      <c r="E523" s="116" t="s">
        <v>931</v>
      </c>
      <c r="F523" s="116" t="s">
        <v>168</v>
      </c>
      <c r="G523" s="117">
        <v>1128</v>
      </c>
      <c r="H523" s="117">
        <v>0</v>
      </c>
      <c r="I523" s="116" t="s">
        <v>1028</v>
      </c>
      <c r="J523" s="119">
        <v>3040000</v>
      </c>
      <c r="K523" s="119">
        <v>0</v>
      </c>
    </row>
    <row r="524" spans="1:11">
      <c r="A524" s="116" t="s">
        <v>118</v>
      </c>
      <c r="B524" s="116" t="s">
        <v>211</v>
      </c>
      <c r="C524" s="116" t="s">
        <v>168</v>
      </c>
      <c r="D524" s="117">
        <v>1200</v>
      </c>
      <c r="E524" s="116" t="s">
        <v>931</v>
      </c>
      <c r="F524" s="116" t="s">
        <v>168</v>
      </c>
      <c r="G524" s="117">
        <v>1128</v>
      </c>
      <c r="H524" s="117">
        <v>0</v>
      </c>
      <c r="I524" s="116" t="s">
        <v>1029</v>
      </c>
      <c r="J524" s="119">
        <v>46500000</v>
      </c>
      <c r="K524" s="119">
        <v>0</v>
      </c>
    </row>
    <row r="525" spans="1:11">
      <c r="A525" s="116" t="s">
        <v>118</v>
      </c>
      <c r="B525" s="116" t="s">
        <v>211</v>
      </c>
      <c r="C525" s="116" t="s">
        <v>168</v>
      </c>
      <c r="D525" s="117">
        <v>1200</v>
      </c>
      <c r="E525" s="116" t="s">
        <v>931</v>
      </c>
      <c r="F525" s="116" t="s">
        <v>168</v>
      </c>
      <c r="G525" s="117">
        <v>1128</v>
      </c>
      <c r="H525" s="117">
        <v>0</v>
      </c>
      <c r="I525" s="116" t="s">
        <v>1030</v>
      </c>
      <c r="J525" s="119">
        <v>11000000</v>
      </c>
      <c r="K525" s="119">
        <v>0</v>
      </c>
    </row>
    <row r="526" spans="1:11">
      <c r="A526" s="116" t="s">
        <v>118</v>
      </c>
      <c r="B526" s="116" t="s">
        <v>211</v>
      </c>
      <c r="C526" s="116" t="s">
        <v>168</v>
      </c>
      <c r="D526" s="117">
        <v>1200</v>
      </c>
      <c r="E526" s="116" t="s">
        <v>931</v>
      </c>
      <c r="F526" s="116" t="s">
        <v>168</v>
      </c>
      <c r="G526" s="117">
        <v>1128</v>
      </c>
      <c r="H526" s="117">
        <v>0</v>
      </c>
      <c r="I526" s="116" t="s">
        <v>1031</v>
      </c>
      <c r="J526" s="119">
        <v>31205000</v>
      </c>
      <c r="K526" s="119">
        <v>0</v>
      </c>
    </row>
    <row r="527" spans="1:11">
      <c r="A527" s="116" t="s">
        <v>118</v>
      </c>
      <c r="B527" s="116" t="s">
        <v>211</v>
      </c>
      <c r="C527" s="116" t="s">
        <v>168</v>
      </c>
      <c r="D527" s="117">
        <v>1200</v>
      </c>
      <c r="E527" s="116" t="s">
        <v>931</v>
      </c>
      <c r="F527" s="116" t="s">
        <v>168</v>
      </c>
      <c r="G527" s="117">
        <v>1128</v>
      </c>
      <c r="H527" s="117">
        <v>0</v>
      </c>
      <c r="I527" s="116" t="s">
        <v>1032</v>
      </c>
      <c r="J527" s="119">
        <v>15200000</v>
      </c>
      <c r="K527" s="119">
        <v>0</v>
      </c>
    </row>
    <row r="528" spans="1:11">
      <c r="A528" s="116" t="s">
        <v>118</v>
      </c>
      <c r="B528" s="116" t="s">
        <v>211</v>
      </c>
      <c r="C528" s="116" t="s">
        <v>168</v>
      </c>
      <c r="D528" s="117">
        <v>1200</v>
      </c>
      <c r="E528" s="116" t="s">
        <v>931</v>
      </c>
      <c r="F528" s="116" t="s">
        <v>168</v>
      </c>
      <c r="G528" s="117">
        <v>1128</v>
      </c>
      <c r="H528" s="117">
        <v>0</v>
      </c>
      <c r="I528" s="116" t="s">
        <v>1033</v>
      </c>
      <c r="J528" s="119">
        <v>4937269</v>
      </c>
      <c r="K528" s="119">
        <v>0</v>
      </c>
    </row>
    <row r="529" spans="1:11">
      <c r="A529" s="116" t="s">
        <v>118</v>
      </c>
      <c r="B529" s="116" t="s">
        <v>211</v>
      </c>
      <c r="C529" s="116" t="s">
        <v>168</v>
      </c>
      <c r="D529" s="117">
        <v>1200</v>
      </c>
      <c r="E529" s="116" t="s">
        <v>931</v>
      </c>
      <c r="F529" s="116" t="s">
        <v>168</v>
      </c>
      <c r="G529" s="117">
        <v>1128</v>
      </c>
      <c r="H529" s="117">
        <v>0</v>
      </c>
      <c r="I529" s="116" t="s">
        <v>1034</v>
      </c>
      <c r="J529" s="119">
        <v>35000000</v>
      </c>
      <c r="K529" s="119">
        <v>0</v>
      </c>
    </row>
    <row r="530" spans="1:11">
      <c r="A530" s="116" t="s">
        <v>118</v>
      </c>
      <c r="B530" s="116" t="s">
        <v>211</v>
      </c>
      <c r="C530" s="116" t="s">
        <v>168</v>
      </c>
      <c r="D530" s="117">
        <v>1200</v>
      </c>
      <c r="E530" s="116" t="s">
        <v>931</v>
      </c>
      <c r="F530" s="116" t="s">
        <v>168</v>
      </c>
      <c r="G530" s="117">
        <v>1128</v>
      </c>
      <c r="H530" s="117">
        <v>0</v>
      </c>
      <c r="I530" s="116" t="s">
        <v>1035</v>
      </c>
      <c r="J530" s="119">
        <v>36480000</v>
      </c>
      <c r="K530" s="119">
        <v>0</v>
      </c>
    </row>
    <row r="531" spans="1:11">
      <c r="A531" s="116" t="s">
        <v>118</v>
      </c>
      <c r="B531" s="116" t="s">
        <v>211</v>
      </c>
      <c r="C531" s="116" t="s">
        <v>168</v>
      </c>
      <c r="D531" s="117">
        <v>1200</v>
      </c>
      <c r="E531" s="116" t="s">
        <v>931</v>
      </c>
      <c r="F531" s="116" t="s">
        <v>168</v>
      </c>
      <c r="G531" s="117">
        <v>1128</v>
      </c>
      <c r="H531" s="117">
        <v>0</v>
      </c>
      <c r="I531" s="116" t="s">
        <v>1036</v>
      </c>
      <c r="J531" s="119">
        <v>30289294</v>
      </c>
      <c r="K531" s="119">
        <v>0</v>
      </c>
    </row>
    <row r="532" spans="1:11">
      <c r="A532" s="116" t="s">
        <v>118</v>
      </c>
      <c r="B532" s="116" t="s">
        <v>211</v>
      </c>
      <c r="C532" s="116" t="s">
        <v>168</v>
      </c>
      <c r="D532" s="117">
        <v>1200</v>
      </c>
      <c r="E532" s="116" t="s">
        <v>931</v>
      </c>
      <c r="F532" s="116" t="s">
        <v>168</v>
      </c>
      <c r="G532" s="117">
        <v>1128</v>
      </c>
      <c r="H532" s="117">
        <v>0</v>
      </c>
      <c r="I532" s="116" t="s">
        <v>1037</v>
      </c>
      <c r="J532" s="119">
        <v>12000000</v>
      </c>
      <c r="K532" s="119">
        <v>0</v>
      </c>
    </row>
    <row r="533" spans="1:11">
      <c r="A533" s="116" t="s">
        <v>118</v>
      </c>
      <c r="B533" s="116" t="s">
        <v>211</v>
      </c>
      <c r="C533" s="116" t="s">
        <v>168</v>
      </c>
      <c r="D533" s="117">
        <v>1200</v>
      </c>
      <c r="E533" s="116" t="s">
        <v>931</v>
      </c>
      <c r="F533" s="116" t="s">
        <v>168</v>
      </c>
      <c r="G533" s="117">
        <v>1128</v>
      </c>
      <c r="H533" s="117">
        <v>0</v>
      </c>
      <c r="I533" s="116" t="s">
        <v>1038</v>
      </c>
      <c r="J533" s="119">
        <v>45750000</v>
      </c>
      <c r="K533" s="119">
        <v>0</v>
      </c>
    </row>
    <row r="534" spans="1:11">
      <c r="A534" s="116" t="s">
        <v>118</v>
      </c>
      <c r="B534" s="116" t="s">
        <v>211</v>
      </c>
      <c r="C534" s="116" t="s">
        <v>168</v>
      </c>
      <c r="D534" s="117">
        <v>1200</v>
      </c>
      <c r="E534" s="116" t="s">
        <v>931</v>
      </c>
      <c r="F534" s="116" t="s">
        <v>168</v>
      </c>
      <c r="G534" s="117">
        <v>1128</v>
      </c>
      <c r="H534" s="117">
        <v>0</v>
      </c>
      <c r="I534" s="116" t="s">
        <v>1039</v>
      </c>
      <c r="J534" s="119">
        <v>10000000</v>
      </c>
      <c r="K534" s="119">
        <v>0</v>
      </c>
    </row>
    <row r="535" spans="1:11">
      <c r="A535" s="116" t="s">
        <v>118</v>
      </c>
      <c r="B535" s="116" t="s">
        <v>211</v>
      </c>
      <c r="C535" s="116" t="s">
        <v>168</v>
      </c>
      <c r="D535" s="117">
        <v>1200</v>
      </c>
      <c r="E535" s="116" t="s">
        <v>931</v>
      </c>
      <c r="F535" s="116" t="s">
        <v>168</v>
      </c>
      <c r="G535" s="117">
        <v>1128</v>
      </c>
      <c r="H535" s="117">
        <v>0</v>
      </c>
      <c r="I535" s="116" t="s">
        <v>1040</v>
      </c>
      <c r="J535" s="119">
        <v>41440000</v>
      </c>
      <c r="K535" s="119">
        <v>0</v>
      </c>
    </row>
    <row r="536" spans="1:11">
      <c r="A536" s="116" t="s">
        <v>118</v>
      </c>
      <c r="B536" s="116" t="s">
        <v>211</v>
      </c>
      <c r="C536" s="116" t="s">
        <v>168</v>
      </c>
      <c r="D536" s="117">
        <v>1200</v>
      </c>
      <c r="E536" s="116" t="s">
        <v>931</v>
      </c>
      <c r="F536" s="116" t="s">
        <v>168</v>
      </c>
      <c r="G536" s="117">
        <v>1128</v>
      </c>
      <c r="H536" s="117">
        <v>0</v>
      </c>
      <c r="I536" s="116" t="s">
        <v>1041</v>
      </c>
      <c r="J536" s="119">
        <v>21850000</v>
      </c>
      <c r="K536" s="119">
        <v>0</v>
      </c>
    </row>
    <row r="537" spans="1:11">
      <c r="A537" s="116" t="s">
        <v>118</v>
      </c>
      <c r="B537" s="116" t="s">
        <v>211</v>
      </c>
      <c r="C537" s="116" t="s">
        <v>168</v>
      </c>
      <c r="D537" s="117">
        <v>1200</v>
      </c>
      <c r="E537" s="116" t="s">
        <v>931</v>
      </c>
      <c r="F537" s="116" t="s">
        <v>168</v>
      </c>
      <c r="G537" s="117">
        <v>1128</v>
      </c>
      <c r="H537" s="117">
        <v>0</v>
      </c>
      <c r="I537" s="116" t="s">
        <v>1042</v>
      </c>
      <c r="J537" s="119">
        <v>3612500</v>
      </c>
      <c r="K537" s="119">
        <v>0</v>
      </c>
    </row>
    <row r="538" spans="1:11">
      <c r="A538" s="116" t="s">
        <v>118</v>
      </c>
      <c r="B538" s="116" t="s">
        <v>211</v>
      </c>
      <c r="C538" s="116" t="s">
        <v>168</v>
      </c>
      <c r="D538" s="117">
        <v>1200</v>
      </c>
      <c r="E538" s="116" t="s">
        <v>931</v>
      </c>
      <c r="F538" s="116" t="s">
        <v>168</v>
      </c>
      <c r="G538" s="117">
        <v>1128</v>
      </c>
      <c r="H538" s="117">
        <v>0</v>
      </c>
      <c r="I538" s="116" t="s">
        <v>1043</v>
      </c>
      <c r="J538" s="119">
        <v>6200000</v>
      </c>
      <c r="K538" s="119">
        <v>0</v>
      </c>
    </row>
    <row r="539" spans="1:11">
      <c r="A539" s="116" t="s">
        <v>118</v>
      </c>
      <c r="B539" s="116" t="s">
        <v>211</v>
      </c>
      <c r="C539" s="116" t="s">
        <v>168</v>
      </c>
      <c r="D539" s="117">
        <v>1200</v>
      </c>
      <c r="E539" s="116" t="s">
        <v>931</v>
      </c>
      <c r="F539" s="116" t="s">
        <v>168</v>
      </c>
      <c r="G539" s="117">
        <v>1128</v>
      </c>
      <c r="H539" s="117">
        <v>0</v>
      </c>
      <c r="I539" s="116" t="s">
        <v>1044</v>
      </c>
      <c r="J539" s="119">
        <v>4260000</v>
      </c>
      <c r="K539" s="119">
        <v>0</v>
      </c>
    </row>
    <row r="540" spans="1:11">
      <c r="A540" s="116" t="s">
        <v>118</v>
      </c>
      <c r="B540" s="116" t="s">
        <v>211</v>
      </c>
      <c r="C540" s="116" t="s">
        <v>168</v>
      </c>
      <c r="D540" s="117">
        <v>1200</v>
      </c>
      <c r="E540" s="116" t="s">
        <v>931</v>
      </c>
      <c r="F540" s="116" t="s">
        <v>168</v>
      </c>
      <c r="G540" s="117">
        <v>1128</v>
      </c>
      <c r="H540" s="117">
        <v>0</v>
      </c>
      <c r="I540" s="116" t="s">
        <v>1045</v>
      </c>
      <c r="J540" s="119">
        <v>1280000</v>
      </c>
      <c r="K540" s="119">
        <v>0</v>
      </c>
    </row>
    <row r="541" spans="1:11">
      <c r="A541" s="116" t="s">
        <v>118</v>
      </c>
      <c r="B541" s="116" t="s">
        <v>211</v>
      </c>
      <c r="C541" s="116" t="s">
        <v>168</v>
      </c>
      <c r="D541" s="117">
        <v>1200</v>
      </c>
      <c r="E541" s="116" t="s">
        <v>931</v>
      </c>
      <c r="F541" s="116" t="s">
        <v>168</v>
      </c>
      <c r="G541" s="117">
        <v>1128</v>
      </c>
      <c r="H541" s="117">
        <v>0</v>
      </c>
      <c r="I541" s="116" t="s">
        <v>1046</v>
      </c>
      <c r="J541" s="119">
        <v>1950000</v>
      </c>
      <c r="K541" s="119">
        <v>0</v>
      </c>
    </row>
    <row r="542" spans="1:11">
      <c r="A542" s="116" t="s">
        <v>118</v>
      </c>
      <c r="B542" s="116" t="s">
        <v>211</v>
      </c>
      <c r="C542" s="116" t="s">
        <v>168</v>
      </c>
      <c r="D542" s="117">
        <v>1200</v>
      </c>
      <c r="E542" s="116" t="s">
        <v>931</v>
      </c>
      <c r="F542" s="116" t="s">
        <v>168</v>
      </c>
      <c r="G542" s="117">
        <v>1128</v>
      </c>
      <c r="H542" s="117">
        <v>0</v>
      </c>
      <c r="I542" s="116" t="s">
        <v>1047</v>
      </c>
      <c r="J542" s="119">
        <v>2108234</v>
      </c>
      <c r="K542" s="119">
        <v>0</v>
      </c>
    </row>
    <row r="543" spans="1:11">
      <c r="A543" s="116" t="s">
        <v>118</v>
      </c>
      <c r="B543" s="116" t="s">
        <v>211</v>
      </c>
      <c r="C543" s="116" t="s">
        <v>168</v>
      </c>
      <c r="D543" s="117">
        <v>1200</v>
      </c>
      <c r="E543" s="116" t="s">
        <v>931</v>
      </c>
      <c r="F543" s="116" t="s">
        <v>168</v>
      </c>
      <c r="G543" s="117">
        <v>1128</v>
      </c>
      <c r="H543" s="117">
        <v>0</v>
      </c>
      <c r="I543" s="116" t="s">
        <v>1048</v>
      </c>
      <c r="J543" s="119">
        <v>20800000</v>
      </c>
      <c r="K543" s="119">
        <v>0</v>
      </c>
    </row>
    <row r="544" spans="1:11">
      <c r="A544" s="116" t="s">
        <v>118</v>
      </c>
      <c r="B544" s="116" t="s">
        <v>211</v>
      </c>
      <c r="C544" s="116" t="s">
        <v>168</v>
      </c>
      <c r="D544" s="117">
        <v>1200</v>
      </c>
      <c r="E544" s="116" t="s">
        <v>931</v>
      </c>
      <c r="F544" s="116" t="s">
        <v>168</v>
      </c>
      <c r="G544" s="117">
        <v>1128</v>
      </c>
      <c r="H544" s="117">
        <v>0</v>
      </c>
      <c r="I544" s="116" t="s">
        <v>1049</v>
      </c>
      <c r="J544" s="119">
        <v>3240000</v>
      </c>
      <c r="K544" s="119">
        <v>0</v>
      </c>
    </row>
    <row r="545" spans="1:11">
      <c r="A545" s="116" t="s">
        <v>118</v>
      </c>
      <c r="B545" s="116" t="s">
        <v>211</v>
      </c>
      <c r="C545" s="116" t="s">
        <v>168</v>
      </c>
      <c r="D545" s="117">
        <v>1200</v>
      </c>
      <c r="E545" s="116" t="s">
        <v>931</v>
      </c>
      <c r="F545" s="116" t="s">
        <v>168</v>
      </c>
      <c r="G545" s="117">
        <v>1128</v>
      </c>
      <c r="H545" s="117">
        <v>0</v>
      </c>
      <c r="I545" s="116" t="s">
        <v>1050</v>
      </c>
      <c r="J545" s="119">
        <v>13900000</v>
      </c>
      <c r="K545" s="119">
        <v>0</v>
      </c>
    </row>
    <row r="546" spans="1:11">
      <c r="A546" s="116" t="s">
        <v>118</v>
      </c>
      <c r="B546" s="116" t="s">
        <v>211</v>
      </c>
      <c r="C546" s="116" t="s">
        <v>168</v>
      </c>
      <c r="D546" s="117">
        <v>1200</v>
      </c>
      <c r="E546" s="116" t="s">
        <v>931</v>
      </c>
      <c r="F546" s="116" t="s">
        <v>168</v>
      </c>
      <c r="G546" s="117">
        <v>1128</v>
      </c>
      <c r="H546" s="117">
        <v>0</v>
      </c>
      <c r="I546" s="116" t="s">
        <v>1051</v>
      </c>
      <c r="J546" s="119">
        <v>27500000</v>
      </c>
      <c r="K546" s="119">
        <v>0</v>
      </c>
    </row>
    <row r="547" spans="1:11">
      <c r="A547" s="116" t="s">
        <v>118</v>
      </c>
      <c r="B547" s="116" t="s">
        <v>211</v>
      </c>
      <c r="C547" s="116" t="s">
        <v>168</v>
      </c>
      <c r="D547" s="117">
        <v>1200</v>
      </c>
      <c r="E547" s="116" t="s">
        <v>931</v>
      </c>
      <c r="F547" s="116" t="s">
        <v>168</v>
      </c>
      <c r="G547" s="117">
        <v>1128</v>
      </c>
      <c r="H547" s="117">
        <v>0</v>
      </c>
      <c r="I547" s="116" t="s">
        <v>1052</v>
      </c>
      <c r="J547" s="119">
        <v>10050000</v>
      </c>
      <c r="K547" s="119">
        <v>0</v>
      </c>
    </row>
    <row r="548" spans="1:11">
      <c r="A548" s="116" t="s">
        <v>118</v>
      </c>
      <c r="B548" s="116" t="s">
        <v>211</v>
      </c>
      <c r="C548" s="116" t="s">
        <v>168</v>
      </c>
      <c r="D548" s="117">
        <v>1200</v>
      </c>
      <c r="E548" s="116" t="s">
        <v>931</v>
      </c>
      <c r="F548" s="116" t="s">
        <v>168</v>
      </c>
      <c r="G548" s="117">
        <v>1128</v>
      </c>
      <c r="H548" s="117">
        <v>0</v>
      </c>
      <c r="I548" s="116" t="s">
        <v>1053</v>
      </c>
      <c r="J548" s="119">
        <v>3150000</v>
      </c>
      <c r="K548" s="119">
        <v>0</v>
      </c>
    </row>
    <row r="549" spans="1:11">
      <c r="A549" s="116" t="s">
        <v>118</v>
      </c>
      <c r="B549" s="116" t="s">
        <v>211</v>
      </c>
      <c r="C549" s="116" t="s">
        <v>168</v>
      </c>
      <c r="D549" s="117">
        <v>1200</v>
      </c>
      <c r="E549" s="116" t="s">
        <v>931</v>
      </c>
      <c r="F549" s="116" t="s">
        <v>168</v>
      </c>
      <c r="G549" s="117">
        <v>1128</v>
      </c>
      <c r="H549" s="117">
        <v>0</v>
      </c>
      <c r="I549" s="116" t="s">
        <v>1054</v>
      </c>
      <c r="J549" s="119">
        <v>18600000</v>
      </c>
      <c r="K549" s="119">
        <v>0</v>
      </c>
    </row>
    <row r="550" spans="1:11">
      <c r="A550" s="116" t="s">
        <v>118</v>
      </c>
      <c r="B550" s="116" t="s">
        <v>211</v>
      </c>
      <c r="C550" s="116" t="s">
        <v>168</v>
      </c>
      <c r="D550" s="117">
        <v>1200</v>
      </c>
      <c r="E550" s="116" t="s">
        <v>931</v>
      </c>
      <c r="F550" s="116" t="s">
        <v>168</v>
      </c>
      <c r="G550" s="117">
        <v>1128</v>
      </c>
      <c r="H550" s="117">
        <v>0</v>
      </c>
      <c r="I550" s="116" t="s">
        <v>1055</v>
      </c>
      <c r="J550" s="119">
        <v>4260000</v>
      </c>
      <c r="K550" s="119">
        <v>0</v>
      </c>
    </row>
    <row r="551" spans="1:11">
      <c r="A551" s="116" t="s">
        <v>118</v>
      </c>
      <c r="B551" s="116" t="s">
        <v>211</v>
      </c>
      <c r="C551" s="116" t="s">
        <v>168</v>
      </c>
      <c r="D551" s="117">
        <v>1200</v>
      </c>
      <c r="E551" s="116" t="s">
        <v>931</v>
      </c>
      <c r="F551" s="116" t="s">
        <v>168</v>
      </c>
      <c r="G551" s="117">
        <v>1128</v>
      </c>
      <c r="H551" s="117">
        <v>0</v>
      </c>
      <c r="I551" s="116" t="s">
        <v>1056</v>
      </c>
      <c r="J551" s="119">
        <v>1950000</v>
      </c>
      <c r="K551" s="119">
        <v>0</v>
      </c>
    </row>
    <row r="552" spans="1:11">
      <c r="A552" s="116" t="s">
        <v>118</v>
      </c>
      <c r="B552" s="116" t="s">
        <v>211</v>
      </c>
      <c r="C552" s="116" t="s">
        <v>168</v>
      </c>
      <c r="D552" s="117">
        <v>1200</v>
      </c>
      <c r="E552" s="116" t="s">
        <v>931</v>
      </c>
      <c r="F552" s="116" t="s">
        <v>168</v>
      </c>
      <c r="G552" s="117">
        <v>1128</v>
      </c>
      <c r="H552" s="117">
        <v>0</v>
      </c>
      <c r="I552" s="116" t="s">
        <v>1057</v>
      </c>
      <c r="J552" s="119">
        <v>3450000</v>
      </c>
      <c r="K552" s="119">
        <v>0</v>
      </c>
    </row>
    <row r="553" spans="1:11">
      <c r="A553" s="116" t="s">
        <v>118</v>
      </c>
      <c r="B553" s="116" t="s">
        <v>211</v>
      </c>
      <c r="C553" s="116" t="s">
        <v>168</v>
      </c>
      <c r="D553" s="117">
        <v>1200</v>
      </c>
      <c r="E553" s="116" t="s">
        <v>931</v>
      </c>
      <c r="F553" s="116" t="s">
        <v>168</v>
      </c>
      <c r="G553" s="117">
        <v>1128</v>
      </c>
      <c r="H553" s="117">
        <v>0</v>
      </c>
      <c r="I553" s="116" t="s">
        <v>1058</v>
      </c>
      <c r="J553" s="119">
        <v>648000</v>
      </c>
      <c r="K553" s="119">
        <v>0</v>
      </c>
    </row>
    <row r="554" spans="1:11">
      <c r="A554" s="116" t="s">
        <v>118</v>
      </c>
      <c r="B554" s="116" t="s">
        <v>211</v>
      </c>
      <c r="C554" s="116" t="s">
        <v>168</v>
      </c>
      <c r="D554" s="117">
        <v>1200</v>
      </c>
      <c r="E554" s="116" t="s">
        <v>931</v>
      </c>
      <c r="F554" s="116" t="s">
        <v>168</v>
      </c>
      <c r="G554" s="117">
        <v>1128</v>
      </c>
      <c r="H554" s="117">
        <v>0</v>
      </c>
      <c r="I554" s="116" t="s">
        <v>1059</v>
      </c>
      <c r="J554" s="119">
        <v>19800000</v>
      </c>
      <c r="K554" s="119">
        <v>0</v>
      </c>
    </row>
    <row r="555" spans="1:11">
      <c r="A555" s="116" t="s">
        <v>118</v>
      </c>
      <c r="B555" s="116" t="s">
        <v>211</v>
      </c>
      <c r="C555" s="116" t="s">
        <v>168</v>
      </c>
      <c r="D555" s="117">
        <v>1200</v>
      </c>
      <c r="E555" s="116" t="s">
        <v>931</v>
      </c>
      <c r="F555" s="116" t="s">
        <v>168</v>
      </c>
      <c r="G555" s="117">
        <v>1128</v>
      </c>
      <c r="H555" s="117">
        <v>0</v>
      </c>
      <c r="I555" s="116" t="s">
        <v>1060</v>
      </c>
      <c r="J555" s="119">
        <v>3712500</v>
      </c>
      <c r="K555" s="119">
        <v>0</v>
      </c>
    </row>
    <row r="556" spans="1:11">
      <c r="A556" s="116" t="s">
        <v>118</v>
      </c>
      <c r="B556" s="116" t="s">
        <v>211</v>
      </c>
      <c r="C556" s="116" t="s">
        <v>168</v>
      </c>
      <c r="D556" s="117">
        <v>1200</v>
      </c>
      <c r="E556" s="116" t="s">
        <v>931</v>
      </c>
      <c r="F556" s="116" t="s">
        <v>168</v>
      </c>
      <c r="G556" s="117">
        <v>1128</v>
      </c>
      <c r="H556" s="117">
        <v>0</v>
      </c>
      <c r="I556" s="116" t="s">
        <v>1061</v>
      </c>
      <c r="J556" s="119">
        <v>2575000</v>
      </c>
      <c r="K556" s="119">
        <v>0</v>
      </c>
    </row>
    <row r="557" spans="1:11">
      <c r="A557" s="116" t="s">
        <v>118</v>
      </c>
      <c r="B557" s="116" t="s">
        <v>211</v>
      </c>
      <c r="C557" s="116" t="s">
        <v>168</v>
      </c>
      <c r="D557" s="117">
        <v>1200</v>
      </c>
      <c r="E557" s="116" t="s">
        <v>931</v>
      </c>
      <c r="F557" s="116" t="s">
        <v>168</v>
      </c>
      <c r="G557" s="117">
        <v>1128</v>
      </c>
      <c r="H557" s="117">
        <v>0</v>
      </c>
      <c r="I557" s="116" t="s">
        <v>1062</v>
      </c>
      <c r="J557" s="119">
        <v>2100000</v>
      </c>
      <c r="K557" s="119">
        <v>0</v>
      </c>
    </row>
    <row r="558" spans="1:11">
      <c r="A558" s="116" t="s">
        <v>118</v>
      </c>
      <c r="B558" s="116" t="s">
        <v>211</v>
      </c>
      <c r="C558" s="116" t="s">
        <v>168</v>
      </c>
      <c r="D558" s="117">
        <v>1200</v>
      </c>
      <c r="E558" s="116" t="s">
        <v>931</v>
      </c>
      <c r="F558" s="116" t="s">
        <v>168</v>
      </c>
      <c r="G558" s="117">
        <v>1128</v>
      </c>
      <c r="H558" s="117">
        <v>0</v>
      </c>
      <c r="I558" s="116" t="s">
        <v>1063</v>
      </c>
      <c r="J558" s="119">
        <v>8100000</v>
      </c>
      <c r="K558" s="119">
        <v>0</v>
      </c>
    </row>
    <row r="559" spans="1:11">
      <c r="A559" s="116" t="s">
        <v>118</v>
      </c>
      <c r="B559" s="116" t="s">
        <v>211</v>
      </c>
      <c r="C559" s="116" t="s">
        <v>168</v>
      </c>
      <c r="D559" s="117">
        <v>1200</v>
      </c>
      <c r="E559" s="116" t="s">
        <v>931</v>
      </c>
      <c r="F559" s="116" t="s">
        <v>168</v>
      </c>
      <c r="G559" s="117">
        <v>1128</v>
      </c>
      <c r="H559" s="117">
        <v>0</v>
      </c>
      <c r="I559" s="116" t="s">
        <v>1064</v>
      </c>
      <c r="J559" s="119">
        <v>3100000</v>
      </c>
      <c r="K559" s="119">
        <v>0</v>
      </c>
    </row>
    <row r="560" spans="1:11">
      <c r="A560" s="116" t="s">
        <v>118</v>
      </c>
      <c r="B560" s="116" t="s">
        <v>211</v>
      </c>
      <c r="C560" s="116" t="s">
        <v>168</v>
      </c>
      <c r="D560" s="117">
        <v>1200</v>
      </c>
      <c r="E560" s="116" t="s">
        <v>931</v>
      </c>
      <c r="F560" s="116" t="s">
        <v>168</v>
      </c>
      <c r="G560" s="117">
        <v>1128</v>
      </c>
      <c r="H560" s="117">
        <v>0</v>
      </c>
      <c r="I560" s="116" t="s">
        <v>1065</v>
      </c>
      <c r="J560" s="119">
        <v>1500000</v>
      </c>
      <c r="K560" s="119">
        <v>0</v>
      </c>
    </row>
    <row r="561" spans="1:11">
      <c r="A561" s="116" t="s">
        <v>118</v>
      </c>
      <c r="B561" s="116" t="s">
        <v>211</v>
      </c>
      <c r="C561" s="116" t="s">
        <v>168</v>
      </c>
      <c r="D561" s="117">
        <v>1200</v>
      </c>
      <c r="E561" s="116" t="s">
        <v>931</v>
      </c>
      <c r="F561" s="116" t="s">
        <v>168</v>
      </c>
      <c r="G561" s="117">
        <v>1128</v>
      </c>
      <c r="H561" s="117">
        <v>0</v>
      </c>
      <c r="I561" s="116" t="s">
        <v>1066</v>
      </c>
      <c r="J561" s="119">
        <v>1900000</v>
      </c>
      <c r="K561" s="119">
        <v>0</v>
      </c>
    </row>
    <row r="562" spans="1:11">
      <c r="A562" s="116" t="s">
        <v>118</v>
      </c>
      <c r="B562" s="116" t="s">
        <v>211</v>
      </c>
      <c r="C562" s="116" t="s">
        <v>168</v>
      </c>
      <c r="D562" s="117">
        <v>1200</v>
      </c>
      <c r="E562" s="116" t="s">
        <v>931</v>
      </c>
      <c r="F562" s="116" t="s">
        <v>168</v>
      </c>
      <c r="G562" s="117">
        <v>1128</v>
      </c>
      <c r="H562" s="117">
        <v>0</v>
      </c>
      <c r="I562" s="116" t="s">
        <v>1067</v>
      </c>
      <c r="J562" s="119">
        <v>3750000</v>
      </c>
      <c r="K562" s="119">
        <v>0</v>
      </c>
    </row>
    <row r="563" spans="1:11">
      <c r="A563" s="116" t="s">
        <v>118</v>
      </c>
      <c r="B563" s="116" t="s">
        <v>211</v>
      </c>
      <c r="C563" s="116" t="s">
        <v>168</v>
      </c>
      <c r="D563" s="117">
        <v>1200</v>
      </c>
      <c r="E563" s="116" t="s">
        <v>931</v>
      </c>
      <c r="F563" s="116" t="s">
        <v>168</v>
      </c>
      <c r="G563" s="117">
        <v>1128</v>
      </c>
      <c r="H563" s="117">
        <v>0</v>
      </c>
      <c r="I563" s="116" t="s">
        <v>1068</v>
      </c>
      <c r="J563" s="119">
        <v>1800000</v>
      </c>
      <c r="K563" s="119">
        <v>0</v>
      </c>
    </row>
    <row r="564" spans="1:11">
      <c r="A564" s="116" t="s">
        <v>118</v>
      </c>
      <c r="B564" s="116" t="s">
        <v>211</v>
      </c>
      <c r="C564" s="116" t="s">
        <v>168</v>
      </c>
      <c r="D564" s="117">
        <v>1200</v>
      </c>
      <c r="E564" s="116" t="s">
        <v>931</v>
      </c>
      <c r="F564" s="116" t="s">
        <v>168</v>
      </c>
      <c r="G564" s="117">
        <v>1128</v>
      </c>
      <c r="H564" s="117">
        <v>0</v>
      </c>
      <c r="I564" s="116" t="s">
        <v>1069</v>
      </c>
      <c r="J564" s="119">
        <v>1400000</v>
      </c>
      <c r="K564" s="119">
        <v>0</v>
      </c>
    </row>
    <row r="565" spans="1:11">
      <c r="A565" s="116" t="s">
        <v>118</v>
      </c>
      <c r="B565" s="116" t="s">
        <v>211</v>
      </c>
      <c r="C565" s="116" t="s">
        <v>168</v>
      </c>
      <c r="D565" s="117">
        <v>1200</v>
      </c>
      <c r="E565" s="116" t="s">
        <v>931</v>
      </c>
      <c r="F565" s="116" t="s">
        <v>168</v>
      </c>
      <c r="G565" s="117">
        <v>1128</v>
      </c>
      <c r="H565" s="117">
        <v>0</v>
      </c>
      <c r="I565" s="116" t="s">
        <v>1070</v>
      </c>
      <c r="J565" s="119">
        <v>1400000</v>
      </c>
      <c r="K565" s="119">
        <v>0</v>
      </c>
    </row>
    <row r="566" spans="1:11">
      <c r="A566" s="116" t="s">
        <v>118</v>
      </c>
      <c r="B566" s="116" t="s">
        <v>211</v>
      </c>
      <c r="C566" s="116" t="s">
        <v>168</v>
      </c>
      <c r="D566" s="117">
        <v>1200</v>
      </c>
      <c r="E566" s="116" t="s">
        <v>931</v>
      </c>
      <c r="F566" s="116" t="s">
        <v>168</v>
      </c>
      <c r="G566" s="117">
        <v>1128</v>
      </c>
      <c r="H566" s="117">
        <v>0</v>
      </c>
      <c r="I566" s="116" t="s">
        <v>1071</v>
      </c>
      <c r="J566" s="119">
        <v>1100000</v>
      </c>
      <c r="K566" s="119">
        <v>0</v>
      </c>
    </row>
    <row r="567" spans="1:11">
      <c r="A567" s="116" t="s">
        <v>118</v>
      </c>
      <c r="B567" s="116" t="s">
        <v>211</v>
      </c>
      <c r="C567" s="116" t="s">
        <v>168</v>
      </c>
      <c r="D567" s="117">
        <v>1200</v>
      </c>
      <c r="E567" s="116" t="s">
        <v>931</v>
      </c>
      <c r="F567" s="116" t="s">
        <v>168</v>
      </c>
      <c r="G567" s="117">
        <v>1128</v>
      </c>
      <c r="H567" s="117">
        <v>0</v>
      </c>
      <c r="I567" s="116" t="s">
        <v>1072</v>
      </c>
      <c r="J567" s="119">
        <v>1300000</v>
      </c>
      <c r="K567" s="119">
        <v>0</v>
      </c>
    </row>
    <row r="568" spans="1:11">
      <c r="A568" s="116" t="s">
        <v>118</v>
      </c>
      <c r="B568" s="116" t="s">
        <v>211</v>
      </c>
      <c r="C568" s="116" t="s">
        <v>168</v>
      </c>
      <c r="D568" s="117">
        <v>1200</v>
      </c>
      <c r="E568" s="116" t="s">
        <v>931</v>
      </c>
      <c r="F568" s="116" t="s">
        <v>168</v>
      </c>
      <c r="G568" s="117">
        <v>1128</v>
      </c>
      <c r="H568" s="117">
        <v>0</v>
      </c>
      <c r="I568" s="116" t="s">
        <v>1073</v>
      </c>
      <c r="J568" s="119">
        <v>1000000</v>
      </c>
      <c r="K568" s="119">
        <v>0</v>
      </c>
    </row>
    <row r="569" spans="1:11">
      <c r="A569" s="116" t="s">
        <v>118</v>
      </c>
      <c r="B569" s="116" t="s">
        <v>211</v>
      </c>
      <c r="C569" s="116" t="s">
        <v>168</v>
      </c>
      <c r="D569" s="117">
        <v>1200</v>
      </c>
      <c r="E569" s="116" t="s">
        <v>931</v>
      </c>
      <c r="F569" s="116" t="s">
        <v>168</v>
      </c>
      <c r="G569" s="117">
        <v>1128</v>
      </c>
      <c r="H569" s="117">
        <v>0</v>
      </c>
      <c r="I569" s="116" t="s">
        <v>1074</v>
      </c>
      <c r="J569" s="119">
        <v>800000</v>
      </c>
      <c r="K569" s="119">
        <v>0</v>
      </c>
    </row>
    <row r="570" spans="1:11">
      <c r="A570" s="116" t="s">
        <v>118</v>
      </c>
      <c r="B570" s="116" t="s">
        <v>211</v>
      </c>
      <c r="C570" s="116" t="s">
        <v>168</v>
      </c>
      <c r="D570" s="117">
        <v>1200</v>
      </c>
      <c r="E570" s="116" t="s">
        <v>931</v>
      </c>
      <c r="F570" s="116" t="s">
        <v>168</v>
      </c>
      <c r="G570" s="117">
        <v>1128</v>
      </c>
      <c r="H570" s="117">
        <v>0</v>
      </c>
      <c r="I570" s="116" t="s">
        <v>1075</v>
      </c>
      <c r="J570" s="119">
        <v>900000</v>
      </c>
      <c r="K570" s="119">
        <v>0</v>
      </c>
    </row>
    <row r="571" spans="1:11">
      <c r="A571" s="116" t="s">
        <v>118</v>
      </c>
      <c r="B571" s="116" t="s">
        <v>211</v>
      </c>
      <c r="C571" s="116" t="s">
        <v>168</v>
      </c>
      <c r="D571" s="117">
        <v>1200</v>
      </c>
      <c r="E571" s="116" t="s">
        <v>931</v>
      </c>
      <c r="F571" s="116" t="s">
        <v>168</v>
      </c>
      <c r="G571" s="117">
        <v>1128</v>
      </c>
      <c r="H571" s="117">
        <v>0</v>
      </c>
      <c r="I571" s="116" t="s">
        <v>1076</v>
      </c>
      <c r="J571" s="119">
        <v>1300000</v>
      </c>
      <c r="K571" s="119">
        <v>0</v>
      </c>
    </row>
    <row r="572" spans="1:11">
      <c r="A572" s="116" t="s">
        <v>118</v>
      </c>
      <c r="B572" s="116" t="s">
        <v>211</v>
      </c>
      <c r="C572" s="116" t="s">
        <v>168</v>
      </c>
      <c r="D572" s="117">
        <v>1200</v>
      </c>
      <c r="E572" s="116" t="s">
        <v>931</v>
      </c>
      <c r="F572" s="116" t="s">
        <v>168</v>
      </c>
      <c r="G572" s="117">
        <v>1128</v>
      </c>
      <c r="H572" s="117">
        <v>0</v>
      </c>
      <c r="I572" s="116" t="s">
        <v>1077</v>
      </c>
      <c r="J572" s="119">
        <v>1700000</v>
      </c>
      <c r="K572" s="119">
        <v>0</v>
      </c>
    </row>
    <row r="573" spans="1:11">
      <c r="A573" s="116" t="s">
        <v>118</v>
      </c>
      <c r="B573" s="116" t="s">
        <v>211</v>
      </c>
      <c r="C573" s="116" t="s">
        <v>168</v>
      </c>
      <c r="D573" s="117">
        <v>1200</v>
      </c>
      <c r="E573" s="116" t="s">
        <v>931</v>
      </c>
      <c r="F573" s="116" t="s">
        <v>168</v>
      </c>
      <c r="G573" s="117">
        <v>1128</v>
      </c>
      <c r="H573" s="117">
        <v>0</v>
      </c>
      <c r="I573" s="116" t="s">
        <v>1078</v>
      </c>
      <c r="J573" s="119">
        <v>26400000</v>
      </c>
      <c r="K573" s="119">
        <v>0</v>
      </c>
    </row>
    <row r="574" spans="1:11">
      <c r="A574" s="116" t="s">
        <v>118</v>
      </c>
      <c r="B574" s="116" t="s">
        <v>211</v>
      </c>
      <c r="C574" s="116" t="s">
        <v>168</v>
      </c>
      <c r="D574" s="117">
        <v>1200</v>
      </c>
      <c r="E574" s="116" t="s">
        <v>931</v>
      </c>
      <c r="F574" s="116" t="s">
        <v>168</v>
      </c>
      <c r="G574" s="117">
        <v>1128</v>
      </c>
      <c r="H574" s="117">
        <v>0</v>
      </c>
      <c r="I574" s="116" t="s">
        <v>1079</v>
      </c>
      <c r="J574" s="119">
        <v>5280000</v>
      </c>
      <c r="K574" s="119">
        <v>0</v>
      </c>
    </row>
    <row r="575" spans="1:11">
      <c r="A575" s="116" t="s">
        <v>118</v>
      </c>
      <c r="B575" s="116" t="s">
        <v>211</v>
      </c>
      <c r="C575" s="116" t="s">
        <v>168</v>
      </c>
      <c r="D575" s="117">
        <v>1200</v>
      </c>
      <c r="E575" s="116" t="s">
        <v>931</v>
      </c>
      <c r="F575" s="116" t="s">
        <v>168</v>
      </c>
      <c r="G575" s="117">
        <v>1128</v>
      </c>
      <c r="H575" s="117">
        <v>0</v>
      </c>
      <c r="I575" s="116" t="s">
        <v>1080</v>
      </c>
      <c r="J575" s="119">
        <v>7950000</v>
      </c>
      <c r="K575" s="119">
        <v>0</v>
      </c>
    </row>
    <row r="576" spans="1:11">
      <c r="A576" s="116" t="s">
        <v>118</v>
      </c>
      <c r="B576" s="116" t="s">
        <v>211</v>
      </c>
      <c r="C576" s="116" t="s">
        <v>168</v>
      </c>
      <c r="D576" s="117">
        <v>1200</v>
      </c>
      <c r="E576" s="116" t="s">
        <v>931</v>
      </c>
      <c r="F576" s="116" t="s">
        <v>168</v>
      </c>
      <c r="G576" s="117">
        <v>1128</v>
      </c>
      <c r="H576" s="117">
        <v>0</v>
      </c>
      <c r="I576" s="116" t="s">
        <v>1081</v>
      </c>
      <c r="J576" s="119">
        <v>2048110</v>
      </c>
      <c r="K576" s="119">
        <v>0</v>
      </c>
    </row>
    <row r="577" spans="1:11">
      <c r="A577" s="116" t="s">
        <v>118</v>
      </c>
      <c r="B577" s="116" t="s">
        <v>211</v>
      </c>
      <c r="C577" s="116" t="s">
        <v>168</v>
      </c>
      <c r="D577" s="117">
        <v>1200</v>
      </c>
      <c r="E577" s="116" t="s">
        <v>931</v>
      </c>
      <c r="F577" s="116" t="s">
        <v>168</v>
      </c>
      <c r="G577" s="117">
        <v>1128</v>
      </c>
      <c r="H577" s="117">
        <v>0</v>
      </c>
      <c r="I577" s="116" t="s">
        <v>1082</v>
      </c>
      <c r="J577" s="119">
        <v>4488620</v>
      </c>
      <c r="K577" s="119">
        <v>0</v>
      </c>
    </row>
    <row r="578" spans="1:11">
      <c r="A578" s="116" t="s">
        <v>118</v>
      </c>
      <c r="B578" s="116" t="s">
        <v>211</v>
      </c>
      <c r="C578" s="116" t="s">
        <v>168</v>
      </c>
      <c r="D578" s="117">
        <v>1200</v>
      </c>
      <c r="E578" s="116" t="s">
        <v>931</v>
      </c>
      <c r="F578" s="116" t="s">
        <v>168</v>
      </c>
      <c r="G578" s="117">
        <v>1128</v>
      </c>
      <c r="H578" s="117">
        <v>0</v>
      </c>
      <c r="I578" s="116" t="s">
        <v>1083</v>
      </c>
      <c r="J578" s="119">
        <v>4096220</v>
      </c>
      <c r="K578" s="119">
        <v>0</v>
      </c>
    </row>
    <row r="579" spans="1:11">
      <c r="A579" s="116" t="s">
        <v>118</v>
      </c>
      <c r="B579" s="116" t="s">
        <v>211</v>
      </c>
      <c r="C579" s="116" t="s">
        <v>168</v>
      </c>
      <c r="D579" s="117">
        <v>1200</v>
      </c>
      <c r="E579" s="116" t="s">
        <v>931</v>
      </c>
      <c r="F579" s="116" t="s">
        <v>168</v>
      </c>
      <c r="G579" s="117">
        <v>1128</v>
      </c>
      <c r="H579" s="117">
        <v>0</v>
      </c>
      <c r="I579" s="116" t="s">
        <v>1084</v>
      </c>
      <c r="J579" s="119">
        <v>2048110</v>
      </c>
      <c r="K579" s="119">
        <v>0</v>
      </c>
    </row>
    <row r="580" spans="1:11">
      <c r="A580" s="116" t="s">
        <v>118</v>
      </c>
      <c r="B580" s="116" t="s">
        <v>211</v>
      </c>
      <c r="C580" s="116" t="s">
        <v>168</v>
      </c>
      <c r="D580" s="117">
        <v>1200</v>
      </c>
      <c r="E580" s="116" t="s">
        <v>931</v>
      </c>
      <c r="F580" s="116" t="s">
        <v>168</v>
      </c>
      <c r="G580" s="117">
        <v>1128</v>
      </c>
      <c r="H580" s="117">
        <v>0</v>
      </c>
      <c r="I580" s="116" t="s">
        <v>1085</v>
      </c>
      <c r="J580" s="119">
        <v>4096220</v>
      </c>
      <c r="K580" s="119">
        <v>0</v>
      </c>
    </row>
    <row r="581" spans="1:11">
      <c r="A581" s="116" t="s">
        <v>118</v>
      </c>
      <c r="B581" s="116" t="s">
        <v>746</v>
      </c>
      <c r="C581" s="116" t="s">
        <v>168</v>
      </c>
      <c r="D581" s="117">
        <v>1200</v>
      </c>
      <c r="E581" s="116" t="s">
        <v>931</v>
      </c>
      <c r="F581" s="116" t="s">
        <v>168</v>
      </c>
      <c r="G581" s="117">
        <v>1128</v>
      </c>
      <c r="H581" s="117">
        <v>0</v>
      </c>
      <c r="I581" s="116" t="s">
        <v>1086</v>
      </c>
      <c r="J581" s="119">
        <v>1020000</v>
      </c>
      <c r="K581" s="119">
        <v>0</v>
      </c>
    </row>
    <row r="582" spans="1:11">
      <c r="A582" s="116" t="s">
        <v>118</v>
      </c>
      <c r="B582" s="116" t="s">
        <v>746</v>
      </c>
      <c r="C582" s="116" t="s">
        <v>168</v>
      </c>
      <c r="D582" s="117">
        <v>1200</v>
      </c>
      <c r="E582" s="116" t="s">
        <v>931</v>
      </c>
      <c r="F582" s="116" t="s">
        <v>168</v>
      </c>
      <c r="G582" s="117">
        <v>1128</v>
      </c>
      <c r="H582" s="117">
        <v>0</v>
      </c>
      <c r="I582" s="116" t="s">
        <v>1087</v>
      </c>
      <c r="J582" s="119">
        <v>63500000</v>
      </c>
      <c r="K582" s="119">
        <v>0</v>
      </c>
    </row>
    <row r="583" spans="1:11">
      <c r="A583" s="116" t="s">
        <v>168</v>
      </c>
      <c r="B583" s="116" t="s">
        <v>168</v>
      </c>
      <c r="C583" s="116" t="s">
        <v>168</v>
      </c>
      <c r="D583" s="117">
        <v>0</v>
      </c>
      <c r="E583" s="116" t="s">
        <v>168</v>
      </c>
      <c r="F583" s="116" t="s">
        <v>168</v>
      </c>
      <c r="G583" s="117">
        <v>0</v>
      </c>
      <c r="H583" s="117">
        <v>0</v>
      </c>
      <c r="I583" s="116" t="s">
        <v>168</v>
      </c>
      <c r="J583" s="119">
        <v>5974572389</v>
      </c>
      <c r="K583" s="119">
        <v>657479000</v>
      </c>
    </row>
    <row r="584" spans="1:11">
      <c r="A584" s="114"/>
      <c r="B584" s="114"/>
      <c r="C584" s="114"/>
      <c r="D584" s="114"/>
      <c r="E584" s="114"/>
      <c r="F584" s="114"/>
      <c r="G584" s="114"/>
      <c r="H584" s="114"/>
      <c r="I584" s="114"/>
      <c r="J584" s="120">
        <v>5317093389</v>
      </c>
      <c r="K584" s="114"/>
    </row>
    <row r="585" spans="1:11">
      <c r="J585" s="75">
        <f>J584-'سه ماه دوم'!D91</f>
        <v>-272129000</v>
      </c>
    </row>
  </sheetData>
  <customSheetViews>
    <customSheetView guid="{74ED7A36-0A6D-419F-AF21-86902042F3A1}" state="hidden" topLeftCell="A557">
      <selection activeCell="C67" sqref="C67"/>
      <pageMargins left="0.7" right="0.7" top="0.75" bottom="0.75" header="0.3" footer="0.3"/>
    </customSheetView>
    <customSheetView guid="{90326ADD-529F-4FDD-921F-DD227CA80475}" topLeftCell="A557">
      <selection activeCell="J584" sqref="J584"/>
      <pageMargins left="0.7" right="0.7" top="0.75" bottom="0.75" header="0.3" footer="0.3"/>
    </customSheetView>
    <customSheetView guid="{2927D1D2-98DD-41DA-A352-1FC52098543F}" state="hidden" topLeftCell="A557">
      <selection activeCell="C67" sqref="C67"/>
      <pageMargins left="0.7" right="0.7" top="0.75" bottom="0.75" header="0.3" footer="0.3"/>
    </customSheetView>
    <customSheetView guid="{7F2FF59E-536A-4325-AEE2-63F0D1B42E10}" state="hidden" topLeftCell="A557">
      <selection activeCell="C67" sqref="C6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rightToLeft="1" workbookViewId="0">
      <selection activeCell="C67" sqref="C67"/>
    </sheetView>
  </sheetViews>
  <sheetFormatPr defaultRowHeight="15"/>
  <sheetData/>
  <customSheetViews>
    <customSheetView guid="{74ED7A36-0A6D-419F-AF21-86902042F3A1}" state="hidden">
      <selection activeCell="C67" sqref="C67"/>
      <pageMargins left="0.7" right="0.7" top="0.75" bottom="0.75" header="0.3" footer="0.3"/>
    </customSheetView>
    <customSheetView guid="{B5B449E6-4D3E-4E3D-A79F-8E3967E791B9}">
      <pageMargins left="0.7" right="0.7" top="0.75" bottom="0.75" header="0.3" footer="0.3"/>
    </customSheetView>
    <customSheetView guid="{90326ADD-529F-4FDD-921F-DD227CA80475}">
      <pageMargins left="0.7" right="0.7" top="0.75" bottom="0.75" header="0.3" footer="0.3"/>
    </customSheetView>
    <customSheetView guid="{2927D1D2-98DD-41DA-A352-1FC52098543F}" state="hidden">
      <selection activeCell="C67" sqref="C67"/>
      <pageMargins left="0.7" right="0.7" top="0.75" bottom="0.75" header="0.3" footer="0.3"/>
    </customSheetView>
    <customSheetView guid="{7F2FF59E-536A-4325-AEE2-63F0D1B42E10}" state="hidden">
      <selection activeCell="C67" sqref="C6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00"/>
  <sheetViews>
    <sheetView rightToLeft="1" workbookViewId="0"/>
  </sheetViews>
  <sheetFormatPr defaultColWidth="12.6328125" defaultRowHeight="15" customHeight="1"/>
  <cols>
    <col min="1" max="1" width="4.453125" customWidth="1"/>
    <col min="2" max="2" width="29.81640625" customWidth="1"/>
    <col min="3" max="3" width="5.453125" customWidth="1"/>
    <col min="4" max="4" width="4.36328125" customWidth="1"/>
    <col min="5" max="5" width="7.6328125" customWidth="1"/>
    <col min="6" max="6" width="8.36328125" customWidth="1"/>
    <col min="7" max="7" width="6.6328125" customWidth="1"/>
    <col min="8" max="8" width="13.6328125" customWidth="1"/>
    <col min="9" max="9" width="5.453125" customWidth="1"/>
    <col min="10" max="10" width="4.1796875" customWidth="1"/>
    <col min="11" max="11" width="8" customWidth="1"/>
    <col min="12" max="12" width="9.6328125" customWidth="1"/>
    <col min="13" max="13" width="6.6328125" customWidth="1"/>
    <col min="14" max="14" width="13.6328125" customWidth="1"/>
    <col min="15" max="15" width="5.453125" customWidth="1"/>
    <col min="16" max="16" width="4.1796875" customWidth="1"/>
    <col min="17" max="17" width="8" customWidth="1"/>
    <col min="18" max="18" width="9.6328125" customWidth="1"/>
    <col min="19" max="19" width="6.6328125" customWidth="1"/>
    <col min="20" max="20" width="13.6328125" customWidth="1"/>
  </cols>
  <sheetData>
    <row r="1" spans="1:20" ht="36.6">
      <c r="A1" s="142" t="s">
        <v>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</row>
    <row r="2" spans="1:20" ht="27" customHeight="1">
      <c r="A2" s="129" t="s">
        <v>32</v>
      </c>
      <c r="B2" s="130"/>
      <c r="C2" s="131" t="s">
        <v>5</v>
      </c>
      <c r="D2" s="132"/>
      <c r="E2" s="132"/>
      <c r="F2" s="132"/>
      <c r="G2" s="132"/>
      <c r="H2" s="133"/>
      <c r="I2" s="146" t="s">
        <v>6</v>
      </c>
      <c r="J2" s="132"/>
      <c r="K2" s="132"/>
      <c r="L2" s="132"/>
      <c r="M2" s="132"/>
      <c r="N2" s="133"/>
      <c r="O2" s="147" t="s">
        <v>7</v>
      </c>
      <c r="P2" s="132"/>
      <c r="Q2" s="132"/>
      <c r="R2" s="132"/>
      <c r="S2" s="132"/>
      <c r="T2" s="133"/>
    </row>
    <row r="3" spans="1:20" ht="15" customHeight="1">
      <c r="A3" s="134" t="s">
        <v>0</v>
      </c>
      <c r="B3" s="137" t="s">
        <v>8</v>
      </c>
      <c r="C3" s="140" t="s">
        <v>1</v>
      </c>
      <c r="D3" s="126" t="s">
        <v>9</v>
      </c>
      <c r="E3" s="126" t="s">
        <v>10</v>
      </c>
      <c r="F3" s="126" t="s">
        <v>11</v>
      </c>
      <c r="G3" s="141" t="s">
        <v>12</v>
      </c>
      <c r="H3" s="148" t="s">
        <v>13</v>
      </c>
      <c r="I3" s="151" t="s">
        <v>1</v>
      </c>
      <c r="J3" s="126" t="s">
        <v>14</v>
      </c>
      <c r="K3" s="126" t="s">
        <v>15</v>
      </c>
      <c r="L3" s="126" t="s">
        <v>16</v>
      </c>
      <c r="M3" s="141" t="s">
        <v>12</v>
      </c>
      <c r="N3" s="148" t="s">
        <v>17</v>
      </c>
      <c r="O3" s="126" t="s">
        <v>1</v>
      </c>
      <c r="P3" s="126" t="s">
        <v>14</v>
      </c>
      <c r="Q3" s="126" t="s">
        <v>18</v>
      </c>
      <c r="R3" s="126" t="s">
        <v>19</v>
      </c>
      <c r="S3" s="141" t="s">
        <v>12</v>
      </c>
      <c r="T3" s="148" t="s">
        <v>20</v>
      </c>
    </row>
    <row r="4" spans="1:20" ht="15" customHeight="1">
      <c r="A4" s="135"/>
      <c r="B4" s="138"/>
      <c r="C4" s="135"/>
      <c r="D4" s="127"/>
      <c r="E4" s="127"/>
      <c r="F4" s="127"/>
      <c r="G4" s="127"/>
      <c r="H4" s="149"/>
      <c r="I4" s="152"/>
      <c r="J4" s="127"/>
      <c r="K4" s="127"/>
      <c r="L4" s="127"/>
      <c r="M4" s="127"/>
      <c r="N4" s="149"/>
      <c r="O4" s="127"/>
      <c r="P4" s="127"/>
      <c r="Q4" s="127"/>
      <c r="R4" s="127"/>
      <c r="S4" s="127"/>
      <c r="T4" s="149"/>
    </row>
    <row r="5" spans="1:20" ht="15" customHeight="1">
      <c r="A5" s="136"/>
      <c r="B5" s="139"/>
      <c r="C5" s="136"/>
      <c r="D5" s="128"/>
      <c r="E5" s="128"/>
      <c r="F5" s="128"/>
      <c r="G5" s="128"/>
      <c r="H5" s="150"/>
      <c r="I5" s="153"/>
      <c r="J5" s="128"/>
      <c r="K5" s="128"/>
      <c r="L5" s="128"/>
      <c r="M5" s="128"/>
      <c r="N5" s="150"/>
      <c r="O5" s="128"/>
      <c r="P5" s="128"/>
      <c r="Q5" s="128"/>
      <c r="R5" s="128"/>
      <c r="S5" s="128"/>
      <c r="T5" s="150"/>
    </row>
    <row r="6" spans="1:20" ht="54.75" customHeight="1">
      <c r="A6" s="2">
        <v>1</v>
      </c>
      <c r="B6" s="8"/>
      <c r="C6" s="4"/>
      <c r="D6" s="5"/>
      <c r="E6" s="5"/>
      <c r="F6" s="5"/>
      <c r="G6" s="5"/>
      <c r="H6" s="7"/>
      <c r="I6" s="6"/>
      <c r="J6" s="1"/>
      <c r="K6" s="5"/>
      <c r="L6" s="5"/>
      <c r="M6" s="5"/>
      <c r="N6" s="7"/>
      <c r="O6" s="5"/>
      <c r="P6" s="1"/>
      <c r="Q6" s="5"/>
      <c r="R6" s="5"/>
      <c r="S6" s="5"/>
      <c r="T6" s="7"/>
    </row>
    <row r="7" spans="1:20" ht="54.75" customHeight="1">
      <c r="A7" s="2">
        <f t="shared" ref="A7:A14" si="0">A6+1</f>
        <v>2</v>
      </c>
      <c r="B7" s="8"/>
      <c r="C7" s="4"/>
      <c r="D7" s="5"/>
      <c r="E7" s="5"/>
      <c r="F7" s="5"/>
      <c r="G7" s="5"/>
      <c r="H7" s="7"/>
      <c r="I7" s="6"/>
      <c r="J7" s="1"/>
      <c r="K7" s="5"/>
      <c r="L7" s="5"/>
      <c r="M7" s="5"/>
      <c r="N7" s="7"/>
      <c r="O7" s="5"/>
      <c r="P7" s="1"/>
      <c r="Q7" s="5"/>
      <c r="R7" s="5"/>
      <c r="S7" s="5"/>
      <c r="T7" s="7"/>
    </row>
    <row r="8" spans="1:20" ht="54.75" customHeight="1">
      <c r="A8" s="2">
        <f t="shared" si="0"/>
        <v>3</v>
      </c>
      <c r="B8" s="8"/>
      <c r="C8" s="4"/>
      <c r="D8" s="5"/>
      <c r="E8" s="5"/>
      <c r="F8" s="5"/>
      <c r="G8" s="5"/>
      <c r="H8" s="7"/>
      <c r="I8" s="6"/>
      <c r="J8" s="1"/>
      <c r="K8" s="5"/>
      <c r="L8" s="5"/>
      <c r="M8" s="5"/>
      <c r="N8" s="7"/>
      <c r="O8" s="5"/>
      <c r="P8" s="1"/>
      <c r="Q8" s="5"/>
      <c r="R8" s="5"/>
      <c r="S8" s="5"/>
      <c r="T8" s="7"/>
    </row>
    <row r="9" spans="1:20" ht="54.75" customHeight="1">
      <c r="A9" s="2">
        <f t="shared" si="0"/>
        <v>4</v>
      </c>
      <c r="B9" s="8"/>
      <c r="C9" s="4"/>
      <c r="D9" s="5"/>
      <c r="E9" s="5"/>
      <c r="F9" s="5"/>
      <c r="G9" s="5"/>
      <c r="H9" s="7"/>
      <c r="I9" s="6"/>
      <c r="J9" s="1"/>
      <c r="K9" s="5"/>
      <c r="L9" s="5"/>
      <c r="M9" s="5"/>
      <c r="N9" s="7"/>
      <c r="O9" s="5"/>
      <c r="P9" s="1"/>
      <c r="Q9" s="5"/>
      <c r="R9" s="5"/>
      <c r="S9" s="5"/>
      <c r="T9" s="7"/>
    </row>
    <row r="10" spans="1:20" ht="54.75" customHeight="1">
      <c r="A10" s="2">
        <f t="shared" si="0"/>
        <v>5</v>
      </c>
      <c r="B10" s="8"/>
      <c r="C10" s="4"/>
      <c r="D10" s="5"/>
      <c r="E10" s="5"/>
      <c r="F10" s="5"/>
      <c r="G10" s="5"/>
      <c r="H10" s="7"/>
      <c r="I10" s="6"/>
      <c r="J10" s="1"/>
      <c r="K10" s="5"/>
      <c r="L10" s="5"/>
      <c r="M10" s="5"/>
      <c r="N10" s="7"/>
      <c r="O10" s="5"/>
      <c r="P10" s="1"/>
      <c r="Q10" s="5"/>
      <c r="R10" s="5"/>
      <c r="S10" s="5"/>
      <c r="T10" s="7"/>
    </row>
    <row r="11" spans="1:20" ht="54.75" customHeight="1">
      <c r="A11" s="2">
        <f t="shared" si="0"/>
        <v>6</v>
      </c>
      <c r="B11" s="8"/>
      <c r="C11" s="4"/>
      <c r="D11" s="5"/>
      <c r="E11" s="5"/>
      <c r="F11" s="5"/>
      <c r="G11" s="5"/>
      <c r="H11" s="7"/>
      <c r="I11" s="6"/>
      <c r="J11" s="1"/>
      <c r="K11" s="5"/>
      <c r="L11" s="5"/>
      <c r="M11" s="5"/>
      <c r="N11" s="7"/>
      <c r="O11" s="5"/>
      <c r="P11" s="1"/>
      <c r="Q11" s="5"/>
      <c r="R11" s="5"/>
      <c r="S11" s="5"/>
      <c r="T11" s="7"/>
    </row>
    <row r="12" spans="1:20" ht="54.75" customHeight="1">
      <c r="A12" s="2">
        <f t="shared" si="0"/>
        <v>7</v>
      </c>
      <c r="B12" s="8"/>
      <c r="C12" s="4"/>
      <c r="D12" s="5"/>
      <c r="E12" s="5"/>
      <c r="F12" s="5"/>
      <c r="G12" s="5"/>
      <c r="H12" s="7"/>
      <c r="I12" s="6"/>
      <c r="J12" s="1"/>
      <c r="K12" s="5"/>
      <c r="L12" s="5"/>
      <c r="M12" s="5"/>
      <c r="N12" s="7"/>
      <c r="O12" s="5"/>
      <c r="P12" s="1"/>
      <c r="Q12" s="5"/>
      <c r="R12" s="5"/>
      <c r="S12" s="5"/>
      <c r="T12" s="7"/>
    </row>
    <row r="13" spans="1:20" ht="54.75" customHeight="1">
      <c r="A13" s="2">
        <f t="shared" si="0"/>
        <v>8</v>
      </c>
      <c r="B13" s="8"/>
      <c r="C13" s="4"/>
      <c r="D13" s="5"/>
      <c r="E13" s="5"/>
      <c r="F13" s="5"/>
      <c r="G13" s="5"/>
      <c r="H13" s="7"/>
      <c r="I13" s="6"/>
      <c r="J13" s="1"/>
      <c r="K13" s="5"/>
      <c r="L13" s="5"/>
      <c r="M13" s="5"/>
      <c r="N13" s="7"/>
      <c r="O13" s="5"/>
      <c r="P13" s="1"/>
      <c r="Q13" s="5"/>
      <c r="R13" s="5"/>
      <c r="S13" s="5"/>
      <c r="T13" s="7"/>
    </row>
    <row r="14" spans="1:20" ht="54.75" customHeight="1">
      <c r="A14" s="2">
        <f t="shared" si="0"/>
        <v>9</v>
      </c>
      <c r="B14" s="13"/>
      <c r="C14" s="4"/>
      <c r="D14" s="5"/>
      <c r="E14" s="5"/>
      <c r="F14" s="5"/>
      <c r="G14" s="5"/>
      <c r="H14" s="7"/>
      <c r="I14" s="14"/>
      <c r="J14" s="1"/>
      <c r="K14" s="5"/>
      <c r="L14" s="15"/>
      <c r="M14" s="15"/>
      <c r="N14" s="16"/>
      <c r="O14" s="15"/>
      <c r="P14" s="1"/>
      <c r="Q14" s="5"/>
      <c r="R14" s="15"/>
      <c r="S14" s="15"/>
      <c r="T14" s="16"/>
    </row>
    <row r="15" spans="1:20" ht="34.5" customHeight="1">
      <c r="A15" s="144" t="s">
        <v>21</v>
      </c>
      <c r="B15" s="145"/>
      <c r="C15" s="9" t="s">
        <v>22</v>
      </c>
      <c r="D15" s="10" t="s">
        <v>22</v>
      </c>
      <c r="E15" s="10" t="s">
        <v>22</v>
      </c>
      <c r="F15" s="10"/>
      <c r="G15" s="10" t="s">
        <v>22</v>
      </c>
      <c r="H15" s="11"/>
      <c r="I15" s="9" t="s">
        <v>22</v>
      </c>
      <c r="J15" s="10" t="s">
        <v>22</v>
      </c>
      <c r="K15" s="10" t="s">
        <v>22</v>
      </c>
      <c r="L15" s="10"/>
      <c r="M15" s="10" t="s">
        <v>22</v>
      </c>
      <c r="N15" s="11"/>
      <c r="O15" s="9" t="s">
        <v>22</v>
      </c>
      <c r="P15" s="10" t="s">
        <v>22</v>
      </c>
      <c r="Q15" s="10" t="s">
        <v>22</v>
      </c>
      <c r="R15" s="10"/>
      <c r="S15" s="10" t="s">
        <v>22</v>
      </c>
      <c r="T15" s="1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customSheetViews>
    <customSheetView guid="{74ED7A36-0A6D-419F-AF21-86902042F3A1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1A773228-E857-40E9-85E5-29760122674D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1A11B728-4489-4B64-9C95-3C9F5CFD5BD5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B5B449E6-4D3E-4E3D-A79F-8E3967E791B9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90326ADD-529F-4FDD-921F-DD227CA80475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2927D1D2-98DD-41DA-A352-1FC52098543F}" fitToPage="1" state="hidden">
      <pageMargins left="0" right="0" top="0" bottom="0" header="0" footer="0"/>
      <printOptions horizontalCentered="1" verticalCentered="1"/>
      <pageSetup paperSize="9" fitToHeight="0" orientation="landscape"/>
    </customSheetView>
    <customSheetView guid="{7F2FF59E-536A-4325-AEE2-63F0D1B42E10}" fitToPage="1" state="hidden">
      <pageMargins left="0" right="0" top="0" bottom="0" header="0" footer="0"/>
      <printOptions horizontalCentered="1" verticalCentered="1"/>
      <pageSetup paperSize="9" fitToHeight="0" orientation="landscape"/>
    </customSheetView>
  </customSheetViews>
  <mergeCells count="26">
    <mergeCell ref="S3:S5"/>
    <mergeCell ref="T3:T5"/>
    <mergeCell ref="A15:B15"/>
    <mergeCell ref="M3:M5"/>
    <mergeCell ref="N3:N5"/>
    <mergeCell ref="Q3:Q5"/>
    <mergeCell ref="E3:E5"/>
    <mergeCell ref="A3:A5"/>
    <mergeCell ref="B3:B5"/>
    <mergeCell ref="C3:C5"/>
    <mergeCell ref="D3:D5"/>
    <mergeCell ref="R3:R5"/>
    <mergeCell ref="O3:O5"/>
    <mergeCell ref="P3:P5"/>
    <mergeCell ref="L3:L5"/>
    <mergeCell ref="F3:F5"/>
    <mergeCell ref="A1:T1"/>
    <mergeCell ref="A2:B2"/>
    <mergeCell ref="C2:H2"/>
    <mergeCell ref="I2:N2"/>
    <mergeCell ref="O2:T2"/>
    <mergeCell ref="G3:G5"/>
    <mergeCell ref="H3:H5"/>
    <mergeCell ref="I3:I5"/>
    <mergeCell ref="J3:J5"/>
    <mergeCell ref="K3:K5"/>
  </mergeCells>
  <printOptions horizontalCentered="1" verticalCentered="1"/>
  <pageMargins left="0" right="0" top="0" bottom="0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98"/>
  <sheetViews>
    <sheetView rightToLeft="1" tabSelected="1" topLeftCell="A46" zoomScale="36" zoomScaleNormal="36" workbookViewId="0">
      <selection activeCell="U54" sqref="U54"/>
    </sheetView>
  </sheetViews>
  <sheetFormatPr defaultColWidth="12.6328125" defaultRowHeight="15" customHeight="1"/>
  <cols>
    <col min="1" max="1" width="5.453125" style="43" bestFit="1" customWidth="1"/>
    <col min="2" max="2" width="26.36328125" style="17" bestFit="1" customWidth="1"/>
    <col min="3" max="3" width="50.90625" style="17" bestFit="1" customWidth="1"/>
    <col min="4" max="4" width="21.90625" style="17" bestFit="1" customWidth="1"/>
    <col min="5" max="5" width="16.36328125" style="17" customWidth="1"/>
    <col min="6" max="6" width="33.36328125" style="17" customWidth="1"/>
    <col min="7" max="7" width="12.36328125" style="17" customWidth="1"/>
    <col min="8" max="9" width="16.36328125" style="17" customWidth="1"/>
    <col min="10" max="10" width="5.08984375" style="17" customWidth="1"/>
    <col min="11" max="12" width="16.36328125" style="17" customWidth="1"/>
    <col min="13" max="13" width="5.08984375" style="17" customWidth="1"/>
    <col min="14" max="14" width="16.36328125" style="17" customWidth="1"/>
    <col min="15" max="15" width="15.1796875" style="17" customWidth="1"/>
    <col min="16" max="16384" width="12.6328125" style="17"/>
  </cols>
  <sheetData>
    <row r="1" spans="1:15" ht="37.200000000000003" thickBot="1">
      <c r="A1" s="163" t="s">
        <v>1088</v>
      </c>
      <c r="B1" s="164"/>
      <c r="C1" s="164"/>
      <c r="D1" s="164"/>
    </row>
    <row r="2" spans="1:15" ht="25.2">
      <c r="A2" s="165" t="s">
        <v>0</v>
      </c>
      <c r="B2" s="167" t="s">
        <v>33</v>
      </c>
      <c r="C2" s="167" t="s">
        <v>34</v>
      </c>
      <c r="D2" s="156" t="s">
        <v>53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25.8" thickBot="1">
      <c r="A3" s="166"/>
      <c r="B3" s="168"/>
      <c r="C3" s="168"/>
      <c r="D3" s="15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29.4">
      <c r="A4" s="19">
        <v>1</v>
      </c>
      <c r="B4" s="158" t="s">
        <v>63</v>
      </c>
      <c r="C4" s="70" t="s">
        <v>35</v>
      </c>
      <c r="D4" s="20">
        <v>193051666.66666669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5" ht="29.4">
      <c r="A5" s="21">
        <v>2</v>
      </c>
      <c r="B5" s="159"/>
      <c r="C5" s="71" t="s">
        <v>36</v>
      </c>
      <c r="D5" s="23">
        <v>1166241666.6666665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 ht="29.4">
      <c r="A6" s="21">
        <v>3</v>
      </c>
      <c r="B6" s="159"/>
      <c r="C6" s="71" t="s">
        <v>37</v>
      </c>
      <c r="D6" s="23">
        <v>228191666.66666669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ht="29.4">
      <c r="A7" s="21">
        <v>4</v>
      </c>
      <c r="B7" s="159"/>
      <c r="C7" s="71" t="s">
        <v>38</v>
      </c>
      <c r="D7" s="23">
        <v>385446666.66666669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29.4">
      <c r="A8" s="21">
        <v>5</v>
      </c>
      <c r="B8" s="159"/>
      <c r="C8" s="71" t="s">
        <v>64</v>
      </c>
      <c r="D8" s="23">
        <v>3000000000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ht="29.4">
      <c r="A9" s="21">
        <v>6</v>
      </c>
      <c r="B9" s="159"/>
      <c r="C9" s="71" t="s">
        <v>65</v>
      </c>
      <c r="D9" s="23">
        <v>1830609538.4266665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ht="29.4">
      <c r="A10" s="21">
        <v>7</v>
      </c>
      <c r="B10" s="159"/>
      <c r="C10" s="71" t="s">
        <v>39</v>
      </c>
      <c r="D10" s="23">
        <v>2095000000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29.4">
      <c r="A11" s="21">
        <v>8</v>
      </c>
      <c r="B11" s="159"/>
      <c r="C11" s="71" t="s">
        <v>41</v>
      </c>
      <c r="D11" s="23">
        <v>274800000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ht="29.4">
      <c r="A12" s="21">
        <v>9</v>
      </c>
      <c r="B12" s="159"/>
      <c r="C12" s="71" t="s">
        <v>66</v>
      </c>
      <c r="D12" s="23">
        <v>3544931736.6666665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29.4">
      <c r="A13" s="21">
        <v>10</v>
      </c>
      <c r="B13" s="159"/>
      <c r="C13" s="71" t="s">
        <v>67</v>
      </c>
      <c r="D13" s="23">
        <v>4451100000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ht="29.4">
      <c r="A14" s="21">
        <v>11</v>
      </c>
      <c r="B14" s="159"/>
      <c r="C14" s="22" t="s">
        <v>40</v>
      </c>
      <c r="D14" s="23">
        <v>600000000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ht="29.4">
      <c r="A15" s="21">
        <v>12</v>
      </c>
      <c r="B15" s="159"/>
      <c r="C15" s="22" t="s">
        <v>68</v>
      </c>
      <c r="D15" s="23">
        <v>695000000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ht="29.4">
      <c r="A16" s="21">
        <v>13</v>
      </c>
      <c r="B16" s="159"/>
      <c r="C16" s="22" t="s">
        <v>43</v>
      </c>
      <c r="D16" s="23">
        <v>4000000000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ht="29.4">
      <c r="A17" s="21">
        <v>14</v>
      </c>
      <c r="B17" s="159"/>
      <c r="C17" s="22" t="s">
        <v>42</v>
      </c>
      <c r="D17" s="23">
        <v>1000000000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9.4">
      <c r="A18" s="21">
        <v>15</v>
      </c>
      <c r="B18" s="159"/>
      <c r="C18" s="22" t="s">
        <v>69</v>
      </c>
      <c r="D18" s="23">
        <v>720000000</v>
      </c>
      <c r="E18" s="18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29.4">
      <c r="A19" s="160" t="s">
        <v>44</v>
      </c>
      <c r="B19" s="161"/>
      <c r="C19" s="162"/>
      <c r="D19" s="26">
        <v>24184372941.760002</v>
      </c>
      <c r="E19" s="18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ht="30" customHeight="1">
      <c r="A20" s="27">
        <v>1</v>
      </c>
      <c r="B20" s="154" t="s">
        <v>70</v>
      </c>
      <c r="C20" s="28" t="s">
        <v>45</v>
      </c>
      <c r="D20" s="29">
        <v>3295000000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ht="29.4">
      <c r="A21" s="27">
        <v>2</v>
      </c>
      <c r="B21" s="155"/>
      <c r="C21" s="28" t="s">
        <v>71</v>
      </c>
      <c r="D21" s="29">
        <v>480000000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29.4">
      <c r="A22" s="27">
        <v>3</v>
      </c>
      <c r="B22" s="155"/>
      <c r="C22" s="28" t="s">
        <v>72</v>
      </c>
      <c r="D22" s="29">
        <v>210746016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 ht="29.4">
      <c r="A23" s="27">
        <v>4</v>
      </c>
      <c r="B23" s="155"/>
      <c r="C23" s="28" t="s">
        <v>92</v>
      </c>
      <c r="D23" s="29">
        <v>288000000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ht="29.4">
      <c r="A24" s="27">
        <v>5</v>
      </c>
      <c r="B24" s="155"/>
      <c r="C24" s="28" t="s">
        <v>46</v>
      </c>
      <c r="D24" s="29">
        <v>43430400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ht="29.4">
      <c r="A25" s="27">
        <v>6</v>
      </c>
      <c r="B25" s="155"/>
      <c r="C25" s="28" t="s">
        <v>73</v>
      </c>
      <c r="D25" s="29">
        <v>400000000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ht="29.4">
      <c r="A26" s="27">
        <v>7</v>
      </c>
      <c r="B26" s="155"/>
      <c r="C26" s="30" t="s">
        <v>74</v>
      </c>
      <c r="D26" s="29">
        <v>232756747.99999997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29.4">
      <c r="A27" s="170" t="s">
        <v>44</v>
      </c>
      <c r="B27" s="171"/>
      <c r="C27" s="171"/>
      <c r="D27" s="31">
        <v>4949933164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ht="29.4">
      <c r="A28" s="32">
        <v>1</v>
      </c>
      <c r="B28" s="172" t="s">
        <v>47</v>
      </c>
      <c r="C28" s="28" t="s">
        <v>75</v>
      </c>
      <c r="D28" s="33">
        <v>209938912313.16718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ht="29.4">
      <c r="A29" s="32">
        <v>2</v>
      </c>
      <c r="B29" s="173"/>
      <c r="C29" s="28" t="s">
        <v>76</v>
      </c>
      <c r="D29" s="33">
        <v>56104599505.740005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ht="29.4">
      <c r="A30" s="32">
        <v>3</v>
      </c>
      <c r="B30" s="173"/>
      <c r="C30" s="28" t="s">
        <v>77</v>
      </c>
      <c r="D30" s="33">
        <v>34894129016.137199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ht="29.4">
      <c r="A31" s="32">
        <v>4</v>
      </c>
      <c r="B31" s="173"/>
      <c r="C31" s="28" t="s">
        <v>78</v>
      </c>
      <c r="D31" s="33">
        <v>1687500000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ht="29.4">
      <c r="A32" s="32">
        <v>5</v>
      </c>
      <c r="B32" s="173"/>
      <c r="C32" s="28" t="s">
        <v>24</v>
      </c>
      <c r="D32" s="33">
        <v>27900000000</v>
      </c>
      <c r="E32" s="25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ht="29.4">
      <c r="A33" s="32">
        <v>6</v>
      </c>
      <c r="B33" s="173"/>
      <c r="C33" s="28" t="s">
        <v>25</v>
      </c>
      <c r="D33" s="33">
        <v>3000000000</v>
      </c>
      <c r="E33" s="25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ht="29.4">
      <c r="A34" s="32">
        <v>7</v>
      </c>
      <c r="B34" s="173"/>
      <c r="C34" s="28" t="s">
        <v>26</v>
      </c>
      <c r="D34" s="33">
        <v>1264333333.3333333</v>
      </c>
      <c r="E34" s="25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ht="29.4">
      <c r="A35" s="32">
        <v>8</v>
      </c>
      <c r="B35" s="173"/>
      <c r="C35" s="28" t="s">
        <v>27</v>
      </c>
      <c r="D35" s="33">
        <v>1800000000</v>
      </c>
      <c r="E35" s="25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ht="29.4">
      <c r="A36" s="32">
        <v>9</v>
      </c>
      <c r="B36" s="173"/>
      <c r="C36" s="28" t="s">
        <v>48</v>
      </c>
      <c r="D36" s="33">
        <v>17494909359.430599</v>
      </c>
      <c r="E36" s="25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ht="29.4">
      <c r="A37" s="32">
        <v>10</v>
      </c>
      <c r="B37" s="173"/>
      <c r="C37" s="28" t="s">
        <v>49</v>
      </c>
      <c r="D37" s="33">
        <v>2624236403.9145899</v>
      </c>
      <c r="E37" s="25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ht="29.4">
      <c r="A38" s="32">
        <v>11</v>
      </c>
      <c r="B38" s="173"/>
      <c r="C38" s="28" t="s">
        <v>50</v>
      </c>
      <c r="D38" s="33">
        <v>22025112000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ht="29.4">
      <c r="A39" s="32">
        <v>12</v>
      </c>
      <c r="B39" s="173"/>
      <c r="C39" s="28" t="s">
        <v>79</v>
      </c>
      <c r="D39" s="33">
        <v>1920000000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ht="29.4">
      <c r="A40" s="32">
        <v>13</v>
      </c>
      <c r="B40" s="173"/>
      <c r="C40" s="28" t="s">
        <v>51</v>
      </c>
      <c r="D40" s="33">
        <v>20480000000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ht="29.4">
      <c r="A41" s="32">
        <v>14</v>
      </c>
      <c r="B41" s="173"/>
      <c r="C41" s="28" t="s">
        <v>52</v>
      </c>
      <c r="D41" s="33">
        <v>2000000000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ht="29.4">
      <c r="A42" s="32">
        <v>15</v>
      </c>
      <c r="B42" s="173"/>
      <c r="C42" s="69" t="s">
        <v>80</v>
      </c>
      <c r="D42" s="33">
        <v>14440000000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ht="29.4">
      <c r="A43" s="174" t="s">
        <v>44</v>
      </c>
      <c r="B43" s="175"/>
      <c r="C43" s="175"/>
      <c r="D43" s="35">
        <v>417573731931.7229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ht="29.4">
      <c r="A44" s="36">
        <v>1</v>
      </c>
      <c r="B44" s="176" t="s">
        <v>81</v>
      </c>
      <c r="C44" s="28" t="s">
        <v>82</v>
      </c>
      <c r="D44" s="37">
        <v>4125000000.0000005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ht="29.4">
      <c r="A45" s="36">
        <v>2</v>
      </c>
      <c r="B45" s="177"/>
      <c r="C45" s="28" t="s">
        <v>83</v>
      </c>
      <c r="D45" s="37">
        <v>3840000000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 ht="29.4">
      <c r="A46" s="36">
        <v>3</v>
      </c>
      <c r="B46" s="177"/>
      <c r="C46" s="28" t="s">
        <v>84</v>
      </c>
      <c r="D46" s="37">
        <v>800000000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ht="29.4">
      <c r="A47" s="36">
        <v>4</v>
      </c>
      <c r="B47" s="177"/>
      <c r="C47" s="28" t="s">
        <v>85</v>
      </c>
      <c r="D47" s="37">
        <v>360000000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ht="29.4">
      <c r="A48" s="36">
        <v>5</v>
      </c>
      <c r="B48" s="178"/>
      <c r="C48" s="28" t="s">
        <v>86</v>
      </c>
      <c r="D48" s="37">
        <v>360000000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ht="30.6">
      <c r="A49" s="179" t="s">
        <v>44</v>
      </c>
      <c r="B49" s="180"/>
      <c r="C49" s="180"/>
      <c r="D49" s="46">
        <v>9485000000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ht="29.4">
      <c r="A50" s="27">
        <v>1</v>
      </c>
      <c r="B50" s="183" t="s">
        <v>87</v>
      </c>
      <c r="C50" s="28" t="s">
        <v>94</v>
      </c>
      <c r="D50" s="29">
        <v>9420000000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ht="29.4">
      <c r="A51" s="27">
        <v>2</v>
      </c>
      <c r="B51" s="184"/>
      <c r="C51" s="28" t="s">
        <v>93</v>
      </c>
      <c r="D51" s="29">
        <v>2335000000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29.4">
      <c r="A52" s="27">
        <v>3</v>
      </c>
      <c r="B52" s="184"/>
      <c r="C52" s="28" t="s">
        <v>88</v>
      </c>
      <c r="D52" s="29">
        <v>8640000000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ht="29.4">
      <c r="A53" s="27">
        <v>4</v>
      </c>
      <c r="B53" s="184"/>
      <c r="C53" s="69" t="s">
        <v>89</v>
      </c>
      <c r="D53" s="29">
        <v>10608000000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ht="32.25" customHeight="1" thickBot="1">
      <c r="A54" s="121" t="s">
        <v>44</v>
      </c>
      <c r="B54" s="121"/>
      <c r="C54" s="122"/>
      <c r="D54" s="45">
        <v>31003000000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5" ht="31.2" thickBot="1">
      <c r="A55" s="181" t="s">
        <v>54</v>
      </c>
      <c r="B55" s="182"/>
      <c r="C55" s="182"/>
      <c r="D55" s="38">
        <v>487196038037.48291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15" ht="49.9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ht="29.4">
      <c r="A57" s="39"/>
      <c r="B57" s="169" t="s">
        <v>2</v>
      </c>
      <c r="C57" s="40" t="s">
        <v>55</v>
      </c>
      <c r="D57" s="125">
        <v>383596038037.48285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15" ht="29.4">
      <c r="A58" s="39"/>
      <c r="B58" s="169"/>
      <c r="C58" s="40" t="s">
        <v>56</v>
      </c>
      <c r="D58" s="125">
        <v>72000000000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15" ht="29.4">
      <c r="A59" s="39"/>
      <c r="B59" s="169"/>
      <c r="C59" s="40" t="s">
        <v>57</v>
      </c>
      <c r="D59" s="125">
        <v>21600000000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15" ht="29.4">
      <c r="A60" s="39"/>
      <c r="B60" s="169"/>
      <c r="C60" s="40" t="s">
        <v>58</v>
      </c>
      <c r="D60" s="125">
        <v>2000000000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</row>
    <row r="61" spans="1:15" ht="29.4">
      <c r="A61" s="39"/>
      <c r="B61" s="169"/>
      <c r="C61" s="40" t="s">
        <v>90</v>
      </c>
      <c r="D61" s="125">
        <v>2000000000</v>
      </c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</row>
    <row r="62" spans="1:15" ht="29.4">
      <c r="A62" s="39"/>
      <c r="B62" s="169"/>
      <c r="C62" s="40" t="s">
        <v>91</v>
      </c>
      <c r="D62" s="125">
        <v>6000000000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</row>
    <row r="63" spans="1:15" ht="36.6">
      <c r="A63" s="39"/>
      <c r="B63" s="169"/>
      <c r="C63" s="123" t="s">
        <v>59</v>
      </c>
      <c r="D63" s="124">
        <v>487196038037.48285</v>
      </c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</row>
    <row r="64" spans="1:15" ht="21">
      <c r="A64" s="39"/>
      <c r="B64" s="41"/>
      <c r="C64" s="42"/>
      <c r="D64" s="42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</row>
    <row r="65" spans="1:15" ht="21">
      <c r="A65" s="39"/>
      <c r="B65" s="41"/>
      <c r="C65" s="42"/>
      <c r="D65" s="42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</row>
    <row r="66" spans="1:15" ht="27.6">
      <c r="A66" s="39"/>
      <c r="B66" s="44" t="s">
        <v>60</v>
      </c>
      <c r="C66" s="44" t="s">
        <v>61</v>
      </c>
      <c r="D66" s="44" t="s">
        <v>62</v>
      </c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</row>
    <row r="67" spans="1:15" ht="29.4">
      <c r="A67" s="42"/>
      <c r="B67" s="44" t="s">
        <v>1089</v>
      </c>
      <c r="C67" s="24">
        <v>21000000000</v>
      </c>
      <c r="D67" s="24">
        <v>189700000000</v>
      </c>
      <c r="E67" s="34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ht="21">
      <c r="A68" s="39"/>
      <c r="B68" s="41"/>
      <c r="C68" s="42"/>
      <c r="D68" s="42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</row>
    <row r="69" spans="1:15" ht="21">
      <c r="A69" s="39"/>
      <c r="B69" s="41"/>
      <c r="C69" s="42"/>
      <c r="D69" s="42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</row>
    <row r="70" spans="1:15" ht="21">
      <c r="A70" s="39"/>
      <c r="B70" s="41"/>
      <c r="C70" s="42"/>
      <c r="D70" s="42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</row>
    <row r="71" spans="1:15" ht="21">
      <c r="A71" s="39"/>
      <c r="B71" s="41"/>
      <c r="C71" s="42"/>
      <c r="D71" s="42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</row>
    <row r="72" spans="1:15" ht="21">
      <c r="A72" s="39"/>
      <c r="B72" s="41"/>
      <c r="C72" s="42"/>
      <c r="D72" s="42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</row>
    <row r="73" spans="1:15" ht="21">
      <c r="A73" s="39"/>
      <c r="B73" s="41"/>
      <c r="C73" s="42"/>
      <c r="D73" s="42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</row>
    <row r="74" spans="1:15" ht="21">
      <c r="A74" s="39"/>
      <c r="B74" s="41"/>
      <c r="C74" s="42"/>
      <c r="D74" s="42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</row>
    <row r="75" spans="1:15" ht="21">
      <c r="A75" s="39"/>
      <c r="B75" s="41"/>
      <c r="C75" s="42"/>
      <c r="D75" s="42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</row>
    <row r="76" spans="1:15" ht="21">
      <c r="A76" s="39"/>
      <c r="B76" s="41"/>
      <c r="C76" s="42"/>
      <c r="D76" s="42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</row>
    <row r="77" spans="1:15" ht="21">
      <c r="A77" s="39"/>
      <c r="B77" s="41"/>
      <c r="C77" s="42"/>
      <c r="D77" s="42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</row>
    <row r="78" spans="1:15" ht="21">
      <c r="A78" s="39"/>
      <c r="B78" s="41"/>
      <c r="C78" s="42"/>
      <c r="D78" s="42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</row>
    <row r="79" spans="1:15" ht="21" customHeight="1">
      <c r="A79" s="39"/>
      <c r="B79" s="41"/>
      <c r="C79" s="42"/>
      <c r="D79" s="42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</row>
    <row r="80" spans="1:15" ht="21" customHeight="1">
      <c r="A80" s="39"/>
      <c r="B80" s="41"/>
      <c r="C80" s="42"/>
      <c r="D80" s="42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</row>
    <row r="81" spans="1:15" ht="21" customHeight="1">
      <c r="A81" s="39"/>
      <c r="B81" s="41"/>
      <c r="C81" s="42"/>
      <c r="D81" s="42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</row>
    <row r="82" spans="1:15" ht="21" customHeight="1">
      <c r="A82" s="39"/>
      <c r="B82" s="41"/>
      <c r="C82" s="42"/>
      <c r="D82" s="42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</row>
    <row r="83" spans="1:15" ht="21" customHeight="1">
      <c r="A83" s="39"/>
      <c r="B83" s="41"/>
      <c r="C83" s="42"/>
      <c r="D83" s="42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</row>
    <row r="84" spans="1:15" ht="21" customHeight="1">
      <c r="A84" s="39"/>
      <c r="B84" s="41"/>
      <c r="C84" s="42"/>
      <c r="D84" s="42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</row>
    <row r="85" spans="1:15" ht="21" customHeight="1">
      <c r="A85" s="39"/>
      <c r="B85" s="41"/>
      <c r="C85" s="42"/>
      <c r="D85" s="42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</row>
    <row r="86" spans="1:15" ht="21" customHeight="1">
      <c r="A86" s="39"/>
      <c r="B86" s="41"/>
      <c r="C86" s="42"/>
      <c r="D86" s="42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</row>
    <row r="87" spans="1:15" ht="21" customHeight="1">
      <c r="A87" s="39"/>
      <c r="B87" s="41"/>
      <c r="C87" s="42"/>
      <c r="D87" s="42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</row>
    <row r="88" spans="1:15" ht="21" customHeight="1">
      <c r="A88" s="39"/>
      <c r="B88" s="41"/>
      <c r="C88" s="42"/>
      <c r="D88" s="42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</row>
    <row r="89" spans="1:15" ht="21" customHeight="1">
      <c r="A89" s="39"/>
      <c r="B89" s="41"/>
      <c r="C89" s="42"/>
      <c r="D89" s="42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</row>
    <row r="90" spans="1:15" ht="21" customHeight="1">
      <c r="A90" s="39"/>
      <c r="B90" s="41"/>
      <c r="C90" s="42"/>
      <c r="D90" s="42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</row>
    <row r="91" spans="1:15" ht="21" customHeight="1">
      <c r="A91" s="39"/>
      <c r="B91" s="41"/>
      <c r="C91" s="42"/>
      <c r="D91" s="42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</row>
    <row r="92" spans="1:15" ht="21" customHeight="1">
      <c r="A92" s="39"/>
      <c r="B92" s="41"/>
      <c r="C92" s="42"/>
      <c r="D92" s="42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</row>
    <row r="93" spans="1:15" ht="21" customHeight="1">
      <c r="A93" s="39"/>
      <c r="B93" s="41"/>
      <c r="C93" s="42"/>
      <c r="D93" s="42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</row>
    <row r="94" spans="1:15" ht="21" customHeight="1">
      <c r="A94" s="39"/>
      <c r="B94" s="41"/>
      <c r="C94" s="42"/>
      <c r="D94" s="42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</row>
    <row r="95" spans="1:15" ht="21" customHeight="1">
      <c r="A95" s="39"/>
      <c r="B95" s="41"/>
      <c r="C95" s="42"/>
      <c r="D95" s="42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</row>
    <row r="96" spans="1:15" ht="21" customHeight="1">
      <c r="A96" s="39"/>
      <c r="B96" s="41"/>
      <c r="C96" s="42"/>
      <c r="D96" s="42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</row>
    <row r="97" spans="1:15" ht="21" customHeight="1">
      <c r="A97" s="39"/>
      <c r="B97" s="41"/>
      <c r="C97" s="42"/>
      <c r="D97" s="42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</row>
    <row r="98" spans="1:15" ht="21" customHeight="1">
      <c r="A98" s="39"/>
      <c r="B98" s="41"/>
      <c r="C98" s="42"/>
      <c r="D98" s="42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</row>
  </sheetData>
  <customSheetViews>
    <customSheetView guid="{74ED7A36-0A6D-419F-AF21-86902042F3A1}" scale="36" showPageBreaks="1" fitToPage="1" printArea="1" topLeftCell="A37">
      <selection activeCell="G56" sqref="G56"/>
      <rowBreaks count="2" manualBreakCount="2">
        <brk id="19" max="16383" man="1"/>
        <brk id="41" max="17" man="1"/>
      </rowBreaks>
      <pageMargins left="0.25" right="0.25" top="0.75" bottom="0.75" header="0.3" footer="0.3"/>
      <printOptions horizontalCentered="1" verticalCentered="1"/>
      <pageSetup paperSize="9" scale="59" orientation="landscape" r:id="rId1"/>
    </customSheetView>
    <customSheetView guid="{B5B449E6-4D3E-4E3D-A79F-8E3967E791B9}" scale="85" showPageBreaks="1" fitToPage="1" printArea="1">
      <selection activeCell="E13" sqref="E13"/>
      <rowBreaks count="2" manualBreakCount="2">
        <brk id="19" max="16383" man="1"/>
        <brk id="41" max="11" man="1"/>
      </rowBreaks>
      <pageMargins left="0" right="0" top="0" bottom="0" header="0" footer="0"/>
      <printOptions horizontalCentered="1" verticalCentered="1"/>
      <pageSetup paperSize="9" scale="30" fitToHeight="0" orientation="landscape" r:id="rId2"/>
    </customSheetView>
    <customSheetView guid="{90326ADD-529F-4FDD-921F-DD227CA80475}" scale="70" showPageBreaks="1" fitToPage="1" printArea="1" topLeftCell="A10">
      <selection activeCell="H23" sqref="H23"/>
      <rowBreaks count="2" manualBreakCount="2">
        <brk id="19" max="16383" man="1"/>
        <brk id="41" max="11" man="1"/>
      </rowBreaks>
      <pageMargins left="0" right="0" top="0" bottom="0" header="0" footer="0"/>
      <printOptions horizontalCentered="1" verticalCentered="1"/>
      <pageSetup paperSize="9" scale="30" fitToHeight="0" orientation="landscape" r:id="rId3"/>
    </customSheetView>
    <customSheetView guid="{2927D1D2-98DD-41DA-A352-1FC52098543F}" scale="70" showPageBreaks="1" fitToPage="1" printArea="1">
      <selection activeCell="E63" sqref="E63"/>
      <rowBreaks count="2" manualBreakCount="2">
        <brk id="19" max="16383" man="1"/>
        <brk id="41" max="11" man="1"/>
      </rowBreaks>
      <pageMargins left="0" right="0" top="0" bottom="0" header="0" footer="0"/>
      <printOptions horizontalCentered="1" verticalCentered="1"/>
      <pageSetup paperSize="9" scale="32" fitToHeight="0" orientation="landscape" r:id="rId4"/>
    </customSheetView>
    <customSheetView guid="{7F2FF59E-536A-4325-AEE2-63F0D1B42E10}" scale="60" showPageBreaks="1" fitToPage="1" printArea="1" hiddenColumns="1" topLeftCell="A19">
      <selection activeCell="S41" sqref="S41"/>
      <rowBreaks count="2" manualBreakCount="2">
        <brk id="19" max="16383" man="1"/>
        <brk id="41" max="11" man="1"/>
      </rowBreaks>
      <pageMargins left="0" right="0" top="0" bottom="0" header="0" footer="0"/>
      <printOptions horizontalCentered="1" verticalCentered="1"/>
      <pageSetup paperSize="9" scale="45" fitToHeight="0" orientation="landscape" r:id="rId5"/>
    </customSheetView>
  </customSheetViews>
  <mergeCells count="16">
    <mergeCell ref="B57:B63"/>
    <mergeCell ref="A27:C27"/>
    <mergeCell ref="B28:B42"/>
    <mergeCell ref="A43:C43"/>
    <mergeCell ref="B44:B48"/>
    <mergeCell ref="A49:C49"/>
    <mergeCell ref="A55:C55"/>
    <mergeCell ref="B50:B53"/>
    <mergeCell ref="A1:D1"/>
    <mergeCell ref="A2:A3"/>
    <mergeCell ref="B2:B3"/>
    <mergeCell ref="C2:C3"/>
    <mergeCell ref="D2:D3"/>
    <mergeCell ref="B20:B26"/>
    <mergeCell ref="B4:B18"/>
    <mergeCell ref="A19:C19"/>
  </mergeCells>
  <printOptions horizontalCentered="1" verticalCentered="1"/>
  <pageMargins left="0.25" right="0.25" top="0.75" bottom="0.75" header="0.3" footer="0.3"/>
  <pageSetup paperSize="9" scale="59" orientation="landscape" r:id="rId6"/>
  <rowBreaks count="2" manualBreakCount="2">
    <brk id="19" max="16383" man="1"/>
    <brk id="41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8"/>
  <sheetViews>
    <sheetView rightToLeft="1" topLeftCell="A40" zoomScale="115" zoomScaleNormal="115" workbookViewId="0">
      <selection activeCell="C67" sqref="C67"/>
    </sheetView>
  </sheetViews>
  <sheetFormatPr defaultColWidth="8.90625" defaultRowHeight="15" customHeight="1"/>
  <cols>
    <col min="1" max="1" width="6.453125" style="48" bestFit="1" customWidth="1"/>
    <col min="2" max="2" width="21.90625" style="48" bestFit="1" customWidth="1"/>
    <col min="3" max="3" width="14.453125" style="48" bestFit="1" customWidth="1"/>
    <col min="4" max="4" width="15.81640625" style="48" bestFit="1" customWidth="1"/>
    <col min="5" max="5" width="15" style="48" bestFit="1" customWidth="1"/>
    <col min="6" max="7" width="15.81640625" style="48" bestFit="1" customWidth="1"/>
    <col min="8" max="8" width="10.81640625" style="48" bestFit="1" customWidth="1"/>
    <col min="9" max="9" width="8.90625" style="48" customWidth="1"/>
    <col min="10" max="11" width="9.453125" style="48" bestFit="1" customWidth="1"/>
    <col min="12" max="16384" width="8.90625" style="48"/>
  </cols>
  <sheetData>
    <row r="1" spans="1:11" ht="28.5" customHeight="1">
      <c r="A1" s="47" t="s">
        <v>95</v>
      </c>
      <c r="B1" s="47" t="s">
        <v>96</v>
      </c>
      <c r="C1" s="47" t="s">
        <v>97</v>
      </c>
      <c r="D1" s="47" t="s">
        <v>98</v>
      </c>
      <c r="E1" s="47" t="s">
        <v>99</v>
      </c>
      <c r="F1" s="47" t="s">
        <v>100</v>
      </c>
      <c r="G1" s="47" t="s">
        <v>101</v>
      </c>
    </row>
    <row r="2" spans="1:11" ht="15" customHeight="1">
      <c r="A2" s="49" t="s">
        <v>102</v>
      </c>
      <c r="B2" s="51" t="s">
        <v>103</v>
      </c>
      <c r="C2" s="50">
        <v>188801000</v>
      </c>
      <c r="D2" s="50">
        <v>188801000</v>
      </c>
      <c r="E2" s="52">
        <v>0</v>
      </c>
      <c r="F2" s="52">
        <v>188801000</v>
      </c>
      <c r="G2" s="52">
        <v>0</v>
      </c>
    </row>
    <row r="3" spans="1:11" ht="15" customHeight="1">
      <c r="A3" s="49" t="s">
        <v>104</v>
      </c>
      <c r="B3" s="51" t="s">
        <v>105</v>
      </c>
      <c r="C3" s="50">
        <v>4668045875</v>
      </c>
      <c r="D3" s="50">
        <v>4621095875</v>
      </c>
      <c r="E3" s="52">
        <v>70500000</v>
      </c>
      <c r="F3" s="52">
        <v>4193455875</v>
      </c>
      <c r="G3" s="52">
        <v>357140000</v>
      </c>
    </row>
    <row r="4" spans="1:11" ht="15" customHeight="1">
      <c r="A4" s="49" t="s">
        <v>106</v>
      </c>
      <c r="B4" s="51" t="s">
        <v>107</v>
      </c>
      <c r="C4" s="50">
        <v>90219000</v>
      </c>
      <c r="D4" s="50">
        <v>90219000</v>
      </c>
      <c r="E4" s="52">
        <v>19588000</v>
      </c>
      <c r="F4" s="52">
        <v>68179000</v>
      </c>
      <c r="G4" s="52">
        <v>2452000</v>
      </c>
    </row>
    <row r="5" spans="1:11" ht="15" customHeight="1">
      <c r="A5" s="49" t="s">
        <v>108</v>
      </c>
      <c r="B5" s="51" t="s">
        <v>109</v>
      </c>
      <c r="C5" s="50">
        <v>13988620</v>
      </c>
      <c r="D5" s="50">
        <v>5138620</v>
      </c>
      <c r="E5" s="52">
        <v>0</v>
      </c>
      <c r="F5" s="52">
        <v>3650000</v>
      </c>
      <c r="G5" s="52">
        <v>1488620</v>
      </c>
    </row>
    <row r="6" spans="1:11" ht="15" customHeight="1">
      <c r="A6" s="49" t="s">
        <v>110</v>
      </c>
      <c r="B6" s="51" t="s">
        <v>111</v>
      </c>
      <c r="C6" s="50">
        <v>66673600</v>
      </c>
      <c r="D6" s="50">
        <v>63201100</v>
      </c>
      <c r="E6" s="52">
        <v>6484000</v>
      </c>
      <c r="F6" s="52">
        <v>47137100</v>
      </c>
      <c r="G6" s="52">
        <v>9580000</v>
      </c>
    </row>
    <row r="7" spans="1:11" ht="15" customHeight="1">
      <c r="A7" s="49" t="s">
        <v>112</v>
      </c>
      <c r="B7" s="60" t="s">
        <v>113</v>
      </c>
      <c r="C7" s="50">
        <v>769200000</v>
      </c>
      <c r="D7" s="50">
        <v>514200000</v>
      </c>
      <c r="E7" s="52">
        <v>0</v>
      </c>
      <c r="F7" s="52">
        <v>259200000</v>
      </c>
      <c r="G7" s="52">
        <v>255000000</v>
      </c>
    </row>
    <row r="8" spans="1:11" ht="15" customHeight="1">
      <c r="A8" s="49" t="s">
        <v>114</v>
      </c>
      <c r="B8" s="51" t="s">
        <v>115</v>
      </c>
      <c r="C8" s="50">
        <v>32142757</v>
      </c>
      <c r="D8" s="50">
        <v>31642455</v>
      </c>
      <c r="E8" s="52">
        <v>2590359</v>
      </c>
      <c r="F8" s="52">
        <v>9726747</v>
      </c>
      <c r="G8" s="52">
        <v>19325349</v>
      </c>
    </row>
    <row r="9" spans="1:11" ht="15" customHeight="1">
      <c r="A9" s="49" t="s">
        <v>116</v>
      </c>
      <c r="B9" s="51" t="s">
        <v>117</v>
      </c>
      <c r="C9" s="50">
        <v>9103011</v>
      </c>
      <c r="D9" s="50">
        <v>6439680</v>
      </c>
      <c r="E9" s="52">
        <v>1799672</v>
      </c>
      <c r="F9" s="52">
        <v>2877663</v>
      </c>
      <c r="G9" s="52">
        <v>1762345</v>
      </c>
    </row>
    <row r="10" spans="1:11" ht="15" customHeight="1">
      <c r="A10" s="49" t="s">
        <v>118</v>
      </c>
      <c r="B10" s="51" t="s">
        <v>119</v>
      </c>
      <c r="C10" s="50">
        <v>2410804022</v>
      </c>
      <c r="D10" s="50">
        <v>2340053082</v>
      </c>
      <c r="E10" s="52">
        <v>268857146</v>
      </c>
      <c r="F10" s="52">
        <v>1435359617</v>
      </c>
      <c r="G10" s="52">
        <v>635836319</v>
      </c>
    </row>
    <row r="11" spans="1:11" ht="15" customHeight="1">
      <c r="A11" s="49" t="s">
        <v>120</v>
      </c>
      <c r="B11" s="51" t="s">
        <v>121</v>
      </c>
      <c r="C11" s="50">
        <v>47390000</v>
      </c>
      <c r="D11" s="50">
        <v>43790000</v>
      </c>
      <c r="E11" s="52">
        <v>10020000</v>
      </c>
      <c r="F11" s="52">
        <v>9920000</v>
      </c>
      <c r="G11" s="52">
        <v>23850000</v>
      </c>
    </row>
    <row r="12" spans="1:11" ht="15" customHeight="1">
      <c r="A12" s="49" t="s">
        <v>122</v>
      </c>
      <c r="B12" s="51" t="s">
        <v>123</v>
      </c>
      <c r="C12" s="50">
        <v>46308814</v>
      </c>
      <c r="D12" s="50">
        <v>46308814</v>
      </c>
      <c r="E12" s="52">
        <v>0</v>
      </c>
      <c r="F12" s="52">
        <v>0</v>
      </c>
      <c r="G12" s="52">
        <v>46308814</v>
      </c>
    </row>
    <row r="13" spans="1:11" ht="15" customHeight="1">
      <c r="A13" s="49" t="s">
        <v>124</v>
      </c>
      <c r="B13" s="51" t="s">
        <v>125</v>
      </c>
      <c r="C13" s="50">
        <v>651315000</v>
      </c>
      <c r="D13" s="50">
        <v>646315000</v>
      </c>
      <c r="E13" s="52">
        <v>121415000</v>
      </c>
      <c r="F13" s="52">
        <v>163760000</v>
      </c>
      <c r="G13" s="52">
        <v>361140000</v>
      </c>
    </row>
    <row r="14" spans="1:11" ht="15" customHeight="1">
      <c r="A14" s="49" t="s">
        <v>126</v>
      </c>
      <c r="B14" s="60" t="s">
        <v>127</v>
      </c>
      <c r="C14" s="50">
        <v>6635936970</v>
      </c>
      <c r="D14" s="50">
        <v>6286528000</v>
      </c>
      <c r="E14" s="52">
        <v>2345548000</v>
      </c>
      <c r="F14" s="52">
        <v>2968480000</v>
      </c>
      <c r="G14" s="52">
        <v>972500000</v>
      </c>
      <c r="K14" s="53">
        <v>0</v>
      </c>
    </row>
    <row r="15" spans="1:11" ht="15" customHeight="1">
      <c r="A15" s="49" t="s">
        <v>128</v>
      </c>
      <c r="B15" s="51" t="s">
        <v>129</v>
      </c>
      <c r="C15" s="50">
        <v>179741400</v>
      </c>
      <c r="D15" s="50">
        <v>173991400</v>
      </c>
      <c r="E15" s="52">
        <v>29010000</v>
      </c>
      <c r="F15" s="52">
        <v>122130000</v>
      </c>
      <c r="G15" s="52">
        <v>22851400</v>
      </c>
    </row>
    <row r="16" spans="1:11" ht="15" customHeight="1">
      <c r="A16" s="49" t="s">
        <v>130</v>
      </c>
      <c r="B16" s="51" t="s">
        <v>131</v>
      </c>
      <c r="C16" s="50">
        <v>317861588</v>
      </c>
      <c r="D16" s="50">
        <v>317861588</v>
      </c>
      <c r="E16" s="52">
        <v>52479539</v>
      </c>
      <c r="F16" s="52">
        <v>165382049</v>
      </c>
      <c r="G16" s="52">
        <v>100000000</v>
      </c>
    </row>
    <row r="17" spans="1:7" ht="15" customHeight="1">
      <c r="A17" s="49" t="s">
        <v>132</v>
      </c>
      <c r="B17" s="51" t="s">
        <v>133</v>
      </c>
      <c r="C17" s="50">
        <v>76950000</v>
      </c>
      <c r="D17" s="50">
        <v>76950000</v>
      </c>
      <c r="E17" s="52">
        <v>0</v>
      </c>
      <c r="F17" s="52">
        <v>26550000</v>
      </c>
      <c r="G17" s="52">
        <v>50400000</v>
      </c>
    </row>
    <row r="18" spans="1:7" ht="15" customHeight="1">
      <c r="A18" s="49" t="s">
        <v>134</v>
      </c>
      <c r="B18" s="51" t="s">
        <v>135</v>
      </c>
      <c r="C18" s="50">
        <v>188854733</v>
      </c>
      <c r="D18" s="50">
        <v>152007644</v>
      </c>
      <c r="E18" s="52">
        <v>16651151</v>
      </c>
      <c r="F18" s="52">
        <v>27552327</v>
      </c>
      <c r="G18" s="52">
        <v>107804166</v>
      </c>
    </row>
    <row r="19" spans="1:7" ht="15" customHeight="1">
      <c r="A19" s="49" t="s">
        <v>136</v>
      </c>
      <c r="B19" s="51" t="s">
        <v>137</v>
      </c>
      <c r="C19" s="50">
        <v>1399515325</v>
      </c>
      <c r="D19" s="50">
        <v>1398883125</v>
      </c>
      <c r="E19" s="52">
        <v>113164100</v>
      </c>
      <c r="F19" s="52">
        <v>1209162600</v>
      </c>
      <c r="G19" s="52">
        <v>76556425</v>
      </c>
    </row>
    <row r="20" spans="1:7" ht="15" customHeight="1">
      <c r="A20" s="49" t="s">
        <v>138</v>
      </c>
      <c r="B20" s="51" t="s">
        <v>139</v>
      </c>
      <c r="C20" s="50">
        <v>236290000</v>
      </c>
      <c r="D20" s="50">
        <v>97356000</v>
      </c>
      <c r="E20" s="52">
        <v>0</v>
      </c>
      <c r="F20" s="52">
        <v>41080000</v>
      </c>
      <c r="G20" s="52">
        <v>56276000</v>
      </c>
    </row>
    <row r="21" spans="1:7" ht="15" customHeight="1">
      <c r="A21" s="49" t="s">
        <v>140</v>
      </c>
      <c r="B21" s="51" t="s">
        <v>141</v>
      </c>
      <c r="C21" s="50">
        <v>246392000</v>
      </c>
      <c r="D21" s="50">
        <v>246392000</v>
      </c>
      <c r="E21" s="52">
        <v>18800000</v>
      </c>
      <c r="F21" s="52">
        <v>0</v>
      </c>
      <c r="G21" s="52">
        <v>227592000</v>
      </c>
    </row>
    <row r="22" spans="1:7" ht="15" customHeight="1">
      <c r="A22" s="49" t="s">
        <v>142</v>
      </c>
      <c r="B22" s="51" t="s">
        <v>143</v>
      </c>
      <c r="C22" s="50">
        <v>21960600</v>
      </c>
      <c r="D22" s="50">
        <v>21780000</v>
      </c>
      <c r="E22" s="52">
        <v>2580000</v>
      </c>
      <c r="F22" s="52">
        <v>8700000</v>
      </c>
      <c r="G22" s="52">
        <v>10500000</v>
      </c>
    </row>
    <row r="23" spans="1:7" ht="15" customHeight="1">
      <c r="A23" s="49" t="s">
        <v>144</v>
      </c>
      <c r="B23" s="51" t="s">
        <v>145</v>
      </c>
      <c r="C23" s="50">
        <v>304388500</v>
      </c>
      <c r="D23" s="50">
        <v>304388500</v>
      </c>
      <c r="E23" s="52">
        <v>165580000</v>
      </c>
      <c r="F23" s="52">
        <v>116738500</v>
      </c>
      <c r="G23" s="52">
        <v>22070000</v>
      </c>
    </row>
    <row r="24" spans="1:7" ht="15" customHeight="1">
      <c r="A24" s="49" t="s">
        <v>146</v>
      </c>
      <c r="B24" s="51" t="s">
        <v>147</v>
      </c>
      <c r="C24" s="50">
        <v>14482500</v>
      </c>
      <c r="D24" s="50">
        <v>14482500</v>
      </c>
      <c r="E24" s="52">
        <v>0</v>
      </c>
      <c r="F24" s="52">
        <v>14482500</v>
      </c>
      <c r="G24" s="52">
        <v>0</v>
      </c>
    </row>
    <row r="25" spans="1:7" ht="15" customHeight="1">
      <c r="A25" s="49" t="s">
        <v>148</v>
      </c>
      <c r="B25" s="51" t="s">
        <v>149</v>
      </c>
      <c r="C25" s="50">
        <v>226400000</v>
      </c>
      <c r="D25" s="50">
        <v>165850000</v>
      </c>
      <c r="E25" s="52">
        <v>64450000</v>
      </c>
      <c r="F25" s="52">
        <v>46600000</v>
      </c>
      <c r="G25" s="52">
        <v>54800000</v>
      </c>
    </row>
    <row r="26" spans="1:7" ht="15" customHeight="1">
      <c r="A26" s="49" t="s">
        <v>150</v>
      </c>
      <c r="B26" s="51" t="s">
        <v>151</v>
      </c>
      <c r="C26" s="50">
        <v>145888000</v>
      </c>
      <c r="D26" s="50">
        <v>145888000</v>
      </c>
      <c r="E26" s="52">
        <v>0</v>
      </c>
      <c r="F26" s="52">
        <v>79699000</v>
      </c>
      <c r="G26" s="52">
        <v>66189000</v>
      </c>
    </row>
    <row r="27" spans="1:7" ht="15" customHeight="1">
      <c r="A27" s="49" t="s">
        <v>152</v>
      </c>
      <c r="B27" s="60" t="s">
        <v>153</v>
      </c>
      <c r="C27" s="50">
        <v>470702223</v>
      </c>
      <c r="D27" s="50">
        <v>461102223</v>
      </c>
      <c r="E27" s="52">
        <v>0</v>
      </c>
      <c r="F27" s="52">
        <v>220900000</v>
      </c>
      <c r="G27" s="52">
        <v>240202223</v>
      </c>
    </row>
    <row r="28" spans="1:7" ht="15" customHeight="1">
      <c r="A28" s="49" t="s">
        <v>154</v>
      </c>
      <c r="B28" s="51" t="s">
        <v>155</v>
      </c>
      <c r="C28" s="50">
        <v>66838688</v>
      </c>
      <c r="D28" s="50">
        <v>66838688</v>
      </c>
      <c r="E28" s="52">
        <v>3950000</v>
      </c>
      <c r="F28" s="52">
        <v>1410000</v>
      </c>
      <c r="G28" s="52">
        <v>61478688</v>
      </c>
    </row>
    <row r="29" spans="1:7" ht="15" customHeight="1">
      <c r="A29" s="49" t="s">
        <v>156</v>
      </c>
      <c r="B29" s="49" t="s">
        <v>157</v>
      </c>
      <c r="C29" s="50">
        <v>-18320000</v>
      </c>
      <c r="D29" s="50">
        <v>-18320000</v>
      </c>
      <c r="E29" s="52">
        <v>-36800000</v>
      </c>
      <c r="F29" s="52">
        <v>23380000</v>
      </c>
      <c r="G29" s="52">
        <v>-4900000</v>
      </c>
    </row>
    <row r="30" spans="1:7" ht="15" customHeight="1">
      <c r="A30" s="49" t="s">
        <v>158</v>
      </c>
      <c r="B30" s="51" t="s">
        <v>159</v>
      </c>
      <c r="C30" s="50">
        <v>116000000</v>
      </c>
      <c r="D30" s="50">
        <v>116000000</v>
      </c>
      <c r="E30" s="52">
        <v>116000000</v>
      </c>
      <c r="F30" s="52">
        <v>0</v>
      </c>
      <c r="G30" s="52">
        <v>0</v>
      </c>
    </row>
    <row r="31" spans="1:7" ht="15" customHeight="1">
      <c r="A31" s="49" t="s">
        <v>160</v>
      </c>
      <c r="B31" s="51" t="s">
        <v>161</v>
      </c>
      <c r="C31" s="50">
        <v>89217088</v>
      </c>
      <c r="D31" s="50">
        <v>89217088</v>
      </c>
      <c r="E31" s="52">
        <v>79129088</v>
      </c>
      <c r="F31" s="52">
        <v>10088000</v>
      </c>
      <c r="G31" s="52">
        <v>0</v>
      </c>
    </row>
    <row r="32" spans="1:7" ht="15" customHeight="1">
      <c r="A32" s="49" t="s">
        <v>162</v>
      </c>
      <c r="B32" s="51" t="s">
        <v>163</v>
      </c>
      <c r="C32" s="50">
        <v>425500000</v>
      </c>
      <c r="D32" s="50">
        <v>396900000</v>
      </c>
      <c r="E32" s="52">
        <v>0</v>
      </c>
      <c r="F32" s="52">
        <v>272800000</v>
      </c>
      <c r="G32" s="52">
        <v>124100000</v>
      </c>
    </row>
    <row r="33" spans="1:7" ht="15" customHeight="1">
      <c r="A33" s="49" t="s">
        <v>164</v>
      </c>
      <c r="B33" s="51" t="s">
        <v>165</v>
      </c>
      <c r="C33" s="50">
        <v>46400000</v>
      </c>
      <c r="D33" s="50">
        <v>41500000</v>
      </c>
      <c r="E33" s="52">
        <v>14880000</v>
      </c>
      <c r="F33" s="52">
        <v>6400000</v>
      </c>
      <c r="G33" s="52">
        <v>20220000</v>
      </c>
    </row>
    <row r="34" spans="1:7" ht="15" customHeight="1">
      <c r="A34" s="49" t="s">
        <v>166</v>
      </c>
      <c r="B34" s="51" t="s">
        <v>167</v>
      </c>
      <c r="C34" s="50">
        <v>230800000</v>
      </c>
      <c r="D34" s="50">
        <v>230800000</v>
      </c>
      <c r="E34" s="52">
        <v>0</v>
      </c>
      <c r="F34" s="52">
        <v>130800000</v>
      </c>
      <c r="G34" s="52">
        <v>100000000</v>
      </c>
    </row>
    <row r="35" spans="1:7" ht="15" customHeight="1">
      <c r="A35" s="56" t="s">
        <v>168</v>
      </c>
      <c r="B35" s="56" t="s">
        <v>44</v>
      </c>
      <c r="C35" s="62">
        <v>20415791314</v>
      </c>
      <c r="D35" s="62">
        <v>19383601382</v>
      </c>
      <c r="E35" s="62">
        <v>3486676055</v>
      </c>
      <c r="F35" s="62">
        <v>11874401978</v>
      </c>
      <c r="G35" s="62">
        <v>4022523349</v>
      </c>
    </row>
    <row r="36" spans="1:7" ht="15" customHeight="1">
      <c r="A36" s="47" t="s">
        <v>95</v>
      </c>
      <c r="B36" s="47" t="s">
        <v>96</v>
      </c>
      <c r="C36" s="47" t="s">
        <v>97</v>
      </c>
      <c r="D36" s="47" t="s">
        <v>98</v>
      </c>
      <c r="E36" s="47" t="s">
        <v>99</v>
      </c>
      <c r="F36" s="47" t="s">
        <v>100</v>
      </c>
      <c r="G36" s="47" t="s">
        <v>101</v>
      </c>
    </row>
    <row r="37" spans="1:7" ht="15" customHeight="1">
      <c r="A37" s="49" t="s">
        <v>169</v>
      </c>
      <c r="B37" s="51" t="s">
        <v>170</v>
      </c>
      <c r="C37" s="50">
        <v>1567167765</v>
      </c>
      <c r="D37" s="50">
        <v>1567167765</v>
      </c>
      <c r="E37" s="52">
        <v>0</v>
      </c>
      <c r="F37" s="52">
        <v>31130000</v>
      </c>
      <c r="G37" s="52">
        <v>1536037765</v>
      </c>
    </row>
    <row r="38" spans="1:7" ht="15" customHeight="1">
      <c r="A38" s="49" t="s">
        <v>171</v>
      </c>
      <c r="B38" s="51" t="s">
        <v>172</v>
      </c>
      <c r="C38" s="50">
        <v>931070000</v>
      </c>
      <c r="D38" s="50">
        <v>414470000</v>
      </c>
      <c r="E38" s="52">
        <v>42000000</v>
      </c>
      <c r="F38" s="52">
        <v>184770000</v>
      </c>
      <c r="G38" s="52">
        <v>187700000</v>
      </c>
    </row>
    <row r="39" spans="1:7" ht="15" customHeight="1">
      <c r="A39" s="49" t="s">
        <v>173</v>
      </c>
      <c r="B39" s="49" t="s">
        <v>174</v>
      </c>
      <c r="C39" s="50">
        <v>3797816660</v>
      </c>
      <c r="D39" s="50">
        <v>3726816660</v>
      </c>
      <c r="E39" s="52">
        <v>0</v>
      </c>
      <c r="F39" s="52">
        <v>3536816660</v>
      </c>
      <c r="G39" s="52">
        <v>190000000</v>
      </c>
    </row>
    <row r="40" spans="1:7" ht="15" customHeight="1">
      <c r="A40" s="56" t="s">
        <v>168</v>
      </c>
      <c r="B40" s="56" t="s">
        <v>44</v>
      </c>
      <c r="C40" s="62">
        <v>6296054425</v>
      </c>
      <c r="D40" s="62">
        <v>5708454425</v>
      </c>
      <c r="E40" s="62">
        <v>42000000</v>
      </c>
      <c r="F40" s="62">
        <v>3752716660</v>
      </c>
      <c r="G40" s="62">
        <v>1913737765</v>
      </c>
    </row>
    <row r="41" spans="1:7" ht="15" customHeight="1">
      <c r="A41" s="47" t="s">
        <v>95</v>
      </c>
      <c r="B41" s="47" t="s">
        <v>175</v>
      </c>
      <c r="C41" s="47" t="s">
        <v>97</v>
      </c>
      <c r="D41" s="47" t="s">
        <v>98</v>
      </c>
      <c r="E41" s="47" t="s">
        <v>99</v>
      </c>
      <c r="F41" s="47" t="s">
        <v>100</v>
      </c>
      <c r="G41" s="47" t="s">
        <v>101</v>
      </c>
    </row>
    <row r="42" spans="1:7" ht="15" customHeight="1">
      <c r="A42" s="49" t="s">
        <v>176</v>
      </c>
      <c r="B42" s="51" t="s">
        <v>177</v>
      </c>
      <c r="C42" s="50">
        <v>966394000</v>
      </c>
      <c r="D42" s="50">
        <v>966394000</v>
      </c>
      <c r="E42" s="52">
        <v>0</v>
      </c>
      <c r="F42" s="52">
        <v>698254000</v>
      </c>
      <c r="G42" s="52">
        <v>268140000</v>
      </c>
    </row>
    <row r="43" spans="1:7" ht="15" customHeight="1">
      <c r="A43" s="49" t="s">
        <v>178</v>
      </c>
      <c r="B43" s="51" t="s">
        <v>179</v>
      </c>
      <c r="C43" s="50">
        <v>10515101400</v>
      </c>
      <c r="D43" s="50">
        <v>10242601400</v>
      </c>
      <c r="E43" s="52">
        <v>0</v>
      </c>
      <c r="F43" s="52">
        <v>1750470000</v>
      </c>
      <c r="G43" s="52">
        <v>8492131400</v>
      </c>
    </row>
    <row r="44" spans="1:7" ht="15" customHeight="1">
      <c r="A44" s="49" t="s">
        <v>180</v>
      </c>
      <c r="B44" s="49" t="s">
        <v>181</v>
      </c>
      <c r="C44" s="50">
        <v>65500000</v>
      </c>
      <c r="D44" s="50">
        <v>0</v>
      </c>
      <c r="E44" s="52">
        <v>0</v>
      </c>
      <c r="F44" s="52">
        <v>0</v>
      </c>
      <c r="G44" s="52">
        <v>0</v>
      </c>
    </row>
    <row r="45" spans="1:7" ht="15" customHeight="1">
      <c r="A45" s="56" t="s">
        <v>168</v>
      </c>
      <c r="B45" s="56" t="s">
        <v>44</v>
      </c>
      <c r="C45" s="62">
        <v>11546995400</v>
      </c>
      <c r="D45" s="62">
        <v>11208995400</v>
      </c>
      <c r="E45" s="62">
        <v>0</v>
      </c>
      <c r="F45" s="62">
        <v>2448724000</v>
      </c>
      <c r="G45" s="62">
        <v>8760271400</v>
      </c>
    </row>
    <row r="46" spans="1:7" ht="15" customHeight="1">
      <c r="A46" s="63" t="s">
        <v>95</v>
      </c>
      <c r="B46" s="55" t="s">
        <v>214</v>
      </c>
      <c r="C46" s="63" t="s">
        <v>97</v>
      </c>
      <c r="D46" s="63" t="s">
        <v>98</v>
      </c>
      <c r="E46" s="63" t="s">
        <v>99</v>
      </c>
      <c r="F46" s="63" t="s">
        <v>100</v>
      </c>
      <c r="G46" s="63" t="s">
        <v>101</v>
      </c>
    </row>
    <row r="47" spans="1:7" ht="15" customHeight="1">
      <c r="A47" s="64" t="s">
        <v>182</v>
      </c>
      <c r="B47" s="57" t="s">
        <v>183</v>
      </c>
      <c r="C47" s="50">
        <v>-575000000</v>
      </c>
      <c r="D47" s="50">
        <v>0</v>
      </c>
      <c r="E47" s="52">
        <v>0</v>
      </c>
      <c r="F47" s="52">
        <v>0</v>
      </c>
      <c r="G47" s="52">
        <v>0</v>
      </c>
    </row>
    <row r="48" spans="1:7" ht="15" customHeight="1">
      <c r="A48" s="64" t="s">
        <v>184</v>
      </c>
      <c r="B48" s="57" t="s">
        <v>185</v>
      </c>
      <c r="C48" s="50">
        <v>200000000</v>
      </c>
      <c r="D48" s="50">
        <v>200000000</v>
      </c>
      <c r="E48" s="52">
        <v>0</v>
      </c>
      <c r="F48" s="52">
        <v>200000000</v>
      </c>
      <c r="G48" s="52">
        <v>0</v>
      </c>
    </row>
    <row r="49" spans="1:10" ht="15" customHeight="1">
      <c r="A49" s="64" t="s">
        <v>186</v>
      </c>
      <c r="B49" s="57" t="s">
        <v>187</v>
      </c>
      <c r="C49" s="50">
        <v>750000000</v>
      </c>
      <c r="D49" s="50">
        <v>750000000</v>
      </c>
      <c r="E49" s="52">
        <v>0</v>
      </c>
      <c r="F49" s="52">
        <v>0</v>
      </c>
      <c r="G49" s="52">
        <v>750000000</v>
      </c>
    </row>
    <row r="50" spans="1:10" ht="15" customHeight="1">
      <c r="A50" s="54" t="s">
        <v>168</v>
      </c>
      <c r="B50" s="54" t="s">
        <v>44</v>
      </c>
      <c r="C50" s="62">
        <v>375000000</v>
      </c>
      <c r="D50" s="62">
        <v>950000000</v>
      </c>
      <c r="E50" s="62">
        <v>0</v>
      </c>
      <c r="F50" s="62">
        <v>200000000</v>
      </c>
      <c r="G50" s="62">
        <v>750000000</v>
      </c>
      <c r="J50" s="53"/>
    </row>
    <row r="51" spans="1:10" ht="15" customHeight="1">
      <c r="A51" s="65" t="s">
        <v>95</v>
      </c>
      <c r="B51" s="65" t="s">
        <v>208</v>
      </c>
      <c r="C51" s="65" t="s">
        <v>97</v>
      </c>
      <c r="D51" s="65" t="s">
        <v>98</v>
      </c>
      <c r="E51" s="65" t="s">
        <v>99</v>
      </c>
      <c r="F51" s="65" t="s">
        <v>100</v>
      </c>
      <c r="G51" s="65" t="s">
        <v>101</v>
      </c>
    </row>
    <row r="52" spans="1:10" ht="15" customHeight="1">
      <c r="A52" s="66" t="s">
        <v>188</v>
      </c>
      <c r="B52" s="57" t="s">
        <v>189</v>
      </c>
      <c r="C52" s="50">
        <v>30000000</v>
      </c>
      <c r="D52" s="50">
        <v>30000000</v>
      </c>
      <c r="E52" s="52">
        <v>30000000</v>
      </c>
      <c r="F52" s="52">
        <v>0</v>
      </c>
      <c r="G52" s="52">
        <v>0</v>
      </c>
      <c r="H52" s="53"/>
    </row>
    <row r="53" spans="1:10" ht="15" customHeight="1">
      <c r="A53" s="66" t="s">
        <v>190</v>
      </c>
      <c r="B53" s="57" t="s">
        <v>191</v>
      </c>
      <c r="C53" s="50">
        <v>10000000</v>
      </c>
      <c r="D53" s="50">
        <v>10000000</v>
      </c>
      <c r="E53" s="52">
        <v>10000000</v>
      </c>
      <c r="F53" s="52">
        <v>0</v>
      </c>
      <c r="G53" s="52">
        <v>0</v>
      </c>
      <c r="H53" s="53"/>
    </row>
    <row r="54" spans="1:10" ht="15" customHeight="1">
      <c r="A54" s="66" t="s">
        <v>192</v>
      </c>
      <c r="B54" s="57" t="s">
        <v>193</v>
      </c>
      <c r="C54" s="50">
        <v>45000000</v>
      </c>
      <c r="D54" s="50">
        <v>45000000</v>
      </c>
      <c r="E54" s="52">
        <v>45000000</v>
      </c>
      <c r="F54" s="52">
        <v>0</v>
      </c>
      <c r="G54" s="52">
        <v>0</v>
      </c>
      <c r="H54" s="53"/>
    </row>
    <row r="55" spans="1:10" ht="15" customHeight="1">
      <c r="A55" s="66" t="s">
        <v>194</v>
      </c>
      <c r="B55" s="57" t="s">
        <v>195</v>
      </c>
      <c r="C55" s="50">
        <v>-22415000</v>
      </c>
      <c r="D55" s="50">
        <v>-22415000</v>
      </c>
      <c r="E55" s="52">
        <v>-9000000</v>
      </c>
      <c r="F55" s="52">
        <v>-13415000</v>
      </c>
      <c r="G55" s="52">
        <v>0</v>
      </c>
      <c r="H55" s="53"/>
    </row>
    <row r="56" spans="1:10" ht="15" customHeight="1">
      <c r="A56" s="66" t="s">
        <v>196</v>
      </c>
      <c r="B56" s="57" t="s">
        <v>197</v>
      </c>
      <c r="C56" s="50">
        <v>-22340000</v>
      </c>
      <c r="D56" s="50">
        <v>-22340000</v>
      </c>
      <c r="E56" s="52">
        <v>-16450000</v>
      </c>
      <c r="F56" s="52">
        <v>-5775000</v>
      </c>
      <c r="G56" s="52">
        <v>-115000</v>
      </c>
      <c r="H56" s="53"/>
    </row>
    <row r="57" spans="1:10" ht="15" customHeight="1">
      <c r="A57" s="66" t="s">
        <v>198</v>
      </c>
      <c r="B57" s="57" t="s">
        <v>199</v>
      </c>
      <c r="C57" s="50">
        <v>34900000</v>
      </c>
      <c r="D57" s="50">
        <v>34900000</v>
      </c>
      <c r="E57" s="52">
        <v>910000</v>
      </c>
      <c r="F57" s="52">
        <v>-18590000</v>
      </c>
      <c r="G57" s="52">
        <v>52580000</v>
      </c>
      <c r="H57" s="53"/>
    </row>
    <row r="58" spans="1:10" ht="15" customHeight="1">
      <c r="A58" s="66" t="s">
        <v>200</v>
      </c>
      <c r="B58" s="57" t="s">
        <v>201</v>
      </c>
      <c r="C58" s="50">
        <v>68907994</v>
      </c>
      <c r="D58" s="50">
        <v>56155494</v>
      </c>
      <c r="E58" s="52">
        <v>-16935000</v>
      </c>
      <c r="F58" s="52">
        <v>54571500</v>
      </c>
      <c r="G58" s="52">
        <v>12181494</v>
      </c>
      <c r="H58" s="53"/>
    </row>
    <row r="59" spans="1:10" ht="15" customHeight="1">
      <c r="A59" s="66" t="s">
        <v>202</v>
      </c>
      <c r="B59" s="57" t="s">
        <v>203</v>
      </c>
      <c r="C59" s="50">
        <v>-157044999</v>
      </c>
      <c r="D59" s="50">
        <v>-152784999</v>
      </c>
      <c r="E59" s="52">
        <v>-43690000</v>
      </c>
      <c r="F59" s="52">
        <v>-108509999</v>
      </c>
      <c r="G59" s="52">
        <v>-585000</v>
      </c>
      <c r="H59" s="53"/>
    </row>
    <row r="60" spans="1:10" ht="15" customHeight="1">
      <c r="A60" s="66" t="s">
        <v>204</v>
      </c>
      <c r="B60" s="57" t="s">
        <v>205</v>
      </c>
      <c r="C60" s="50">
        <v>-12115000</v>
      </c>
      <c r="D60" s="50">
        <v>-12115000</v>
      </c>
      <c r="E60" s="52">
        <v>-4220000</v>
      </c>
      <c r="F60" s="52">
        <v>-7895000</v>
      </c>
      <c r="G60" s="52">
        <v>0</v>
      </c>
      <c r="H60" s="53"/>
    </row>
    <row r="61" spans="1:10" ht="15" customHeight="1">
      <c r="A61" s="66" t="s">
        <v>206</v>
      </c>
      <c r="B61" s="57" t="s">
        <v>207</v>
      </c>
      <c r="C61" s="50">
        <v>-4850000</v>
      </c>
      <c r="D61" s="50">
        <v>-4850000</v>
      </c>
      <c r="E61" s="52">
        <v>-1485000</v>
      </c>
      <c r="F61" s="52">
        <v>-3365000</v>
      </c>
      <c r="G61" s="52">
        <v>0</v>
      </c>
      <c r="H61" s="53"/>
    </row>
    <row r="62" spans="1:10" ht="15" customHeight="1">
      <c r="A62" s="54" t="s">
        <v>168</v>
      </c>
      <c r="B62" s="58" t="s">
        <v>44</v>
      </c>
      <c r="C62" s="62">
        <f>SUM(C52:C61)</f>
        <v>-29957005</v>
      </c>
      <c r="D62" s="62">
        <f t="shared" ref="D62:F62" si="0">SUM(D52:D61)</f>
        <v>-38449505</v>
      </c>
      <c r="E62" s="62">
        <f t="shared" si="0"/>
        <v>-5870000</v>
      </c>
      <c r="F62" s="62">
        <f t="shared" si="0"/>
        <v>-102978499</v>
      </c>
      <c r="G62" s="62">
        <f>SUM(G52:G61)</f>
        <v>64061494</v>
      </c>
      <c r="H62" s="53"/>
    </row>
    <row r="63" spans="1:10" ht="15" customHeight="1">
      <c r="A63" s="67" t="s">
        <v>95</v>
      </c>
      <c r="B63" s="67" t="s">
        <v>213</v>
      </c>
      <c r="C63" s="67" t="s">
        <v>97</v>
      </c>
      <c r="D63" s="67" t="s">
        <v>98</v>
      </c>
      <c r="E63" s="67" t="s">
        <v>99</v>
      </c>
      <c r="F63" s="67" t="s">
        <v>100</v>
      </c>
      <c r="G63" s="67" t="s">
        <v>101</v>
      </c>
    </row>
    <row r="64" spans="1:10" ht="15" customHeight="1">
      <c r="A64" s="68" t="s">
        <v>209</v>
      </c>
      <c r="B64" s="57" t="s">
        <v>210</v>
      </c>
      <c r="C64" s="50">
        <v>261161440</v>
      </c>
      <c r="D64" s="50">
        <v>248500000</v>
      </c>
      <c r="E64" s="52">
        <v>3700000</v>
      </c>
      <c r="F64" s="52">
        <v>25160000</v>
      </c>
      <c r="G64" s="52">
        <v>219640000</v>
      </c>
    </row>
    <row r="65" spans="1:7" ht="15" customHeight="1">
      <c r="A65" s="68" t="s">
        <v>211</v>
      </c>
      <c r="B65" s="57" t="s">
        <v>212</v>
      </c>
      <c r="C65" s="50">
        <v>2179599587</v>
      </c>
      <c r="D65" s="50">
        <v>2136340087</v>
      </c>
      <c r="E65" s="52">
        <v>271027146</v>
      </c>
      <c r="F65" s="52">
        <v>1513178116</v>
      </c>
      <c r="G65" s="52">
        <v>352134825</v>
      </c>
    </row>
    <row r="66" spans="1:7" ht="15" customHeight="1">
      <c r="A66" s="68" t="s">
        <v>168</v>
      </c>
      <c r="B66" s="68" t="s">
        <v>168</v>
      </c>
      <c r="C66" s="50">
        <v>2440761027</v>
      </c>
      <c r="D66" s="50">
        <v>2384840087</v>
      </c>
      <c r="E66" s="52">
        <v>274727146</v>
      </c>
      <c r="F66" s="52">
        <v>1538338116</v>
      </c>
      <c r="G66" s="52">
        <v>571774825</v>
      </c>
    </row>
    <row r="67" spans="1:7" ht="15" customHeight="1">
      <c r="A67" s="61"/>
      <c r="B67" s="61" t="s">
        <v>44</v>
      </c>
      <c r="C67" s="59">
        <f>C66+C62</f>
        <v>2410804022</v>
      </c>
      <c r="D67" s="59">
        <f>D66+D62</f>
        <v>2346390582</v>
      </c>
      <c r="E67" s="59">
        <f t="shared" ref="E67:G67" si="1">E66+E62</f>
        <v>268857146</v>
      </c>
      <c r="F67" s="59">
        <f t="shared" si="1"/>
        <v>1435359617</v>
      </c>
      <c r="G67" s="59">
        <f t="shared" si="1"/>
        <v>635836319</v>
      </c>
    </row>
    <row r="68" spans="1:7" ht="15" customHeight="1">
      <c r="D68" s="53">
        <f>D67-D65</f>
        <v>210050495</v>
      </c>
      <c r="E68" s="53">
        <f t="shared" ref="E68:G68" si="2">E67-E65</f>
        <v>-2170000</v>
      </c>
      <c r="F68" s="53">
        <f t="shared" si="2"/>
        <v>-77818499</v>
      </c>
      <c r="G68" s="53">
        <f t="shared" si="2"/>
        <v>283701494</v>
      </c>
    </row>
  </sheetData>
  <customSheetViews>
    <customSheetView guid="{74ED7A36-0A6D-419F-AF21-86902042F3A1}" scale="115" state="hidden" topLeftCell="A40">
      <selection activeCell="C67" sqref="C67"/>
      <pageMargins left="0.7" right="0.7" top="0.75" bottom="0.75" header="0.3" footer="0.3"/>
      <pageSetup paperSize="9" orientation="portrait" r:id="rId1"/>
    </customSheetView>
    <customSheetView guid="{B5B449E6-4D3E-4E3D-A79F-8E3967E791B9}" scale="115">
      <selection activeCell="E11" sqref="E11"/>
      <pageMargins left="0.7" right="0.7" top="0.75" bottom="0.75" header="0.3" footer="0.3"/>
      <pageSetup paperSize="9" orientation="portrait" r:id="rId2"/>
    </customSheetView>
    <customSheetView guid="{90326ADD-529F-4FDD-921F-DD227CA80475}" scale="115" topLeftCell="A40">
      <selection activeCell="F32" sqref="F32"/>
      <pageMargins left="0.7" right="0.7" top="0.75" bottom="0.75" header="0.3" footer="0.3"/>
      <pageSetup paperSize="9" orientation="portrait" r:id="rId3"/>
    </customSheetView>
    <customSheetView guid="{2927D1D2-98DD-41DA-A352-1FC52098543F}" scale="115" state="hidden" topLeftCell="A40">
      <selection activeCell="C67" sqref="C67"/>
      <pageMargins left="0.7" right="0.7" top="0.75" bottom="0.75" header="0.3" footer="0.3"/>
      <pageSetup paperSize="9" orientation="portrait" r:id="rId4"/>
    </customSheetView>
    <customSheetView guid="{7F2FF59E-536A-4325-AEE2-63F0D1B42E10}" scale="115" state="hidden" topLeftCell="A40">
      <selection activeCell="C67" sqref="C67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93"/>
  <sheetViews>
    <sheetView rightToLeft="1" view="pageBreakPreview" topLeftCell="A19" zoomScale="130" zoomScaleNormal="100" zoomScaleSheetLayoutView="130" workbookViewId="0">
      <selection activeCell="C67" sqref="C67"/>
    </sheetView>
  </sheetViews>
  <sheetFormatPr defaultRowHeight="15"/>
  <cols>
    <col min="1" max="1" width="6.453125" bestFit="1" customWidth="1"/>
    <col min="2" max="2" width="26.90625" bestFit="1" customWidth="1"/>
    <col min="3" max="4" width="15.90625" style="75" bestFit="1" customWidth="1"/>
    <col min="5" max="5" width="14.90625" style="105" bestFit="1" customWidth="1"/>
    <col min="6" max="7" width="15.81640625" style="75" bestFit="1" customWidth="1"/>
  </cols>
  <sheetData>
    <row r="1" spans="1:7" ht="29.25" customHeight="1">
      <c r="A1" s="47" t="s">
        <v>95</v>
      </c>
      <c r="B1" s="86" t="s">
        <v>96</v>
      </c>
      <c r="C1" s="86" t="s">
        <v>97</v>
      </c>
      <c r="D1" s="86" t="s">
        <v>399</v>
      </c>
      <c r="E1" s="86" t="s">
        <v>400</v>
      </c>
      <c r="F1" s="86" t="s">
        <v>401</v>
      </c>
      <c r="G1" s="86" t="s">
        <v>402</v>
      </c>
    </row>
    <row r="2" spans="1:7" ht="21.6">
      <c r="A2" s="82" t="s">
        <v>102</v>
      </c>
      <c r="B2" s="85" t="s">
        <v>103</v>
      </c>
      <c r="C2" s="85">
        <v>242829000</v>
      </c>
      <c r="D2" s="85">
        <v>54028000</v>
      </c>
      <c r="E2" s="85">
        <v>26268000</v>
      </c>
      <c r="F2" s="85">
        <v>27760000</v>
      </c>
      <c r="G2" s="85">
        <v>0</v>
      </c>
    </row>
    <row r="3" spans="1:7" ht="21.6">
      <c r="A3" s="82" t="s">
        <v>104</v>
      </c>
      <c r="B3" s="85" t="s">
        <v>105</v>
      </c>
      <c r="C3" s="85">
        <v>5761642875</v>
      </c>
      <c r="D3" s="85">
        <v>953037000</v>
      </c>
      <c r="E3" s="85">
        <v>216690000</v>
      </c>
      <c r="F3" s="85">
        <v>350762000</v>
      </c>
      <c r="G3" s="85">
        <v>385585000</v>
      </c>
    </row>
    <row r="4" spans="1:7" ht="21.6">
      <c r="A4" s="82" t="s">
        <v>106</v>
      </c>
      <c r="B4" s="85" t="s">
        <v>107</v>
      </c>
      <c r="C4" s="85">
        <v>186664000</v>
      </c>
      <c r="D4" s="85">
        <v>96445000</v>
      </c>
      <c r="E4" s="85">
        <v>35632000</v>
      </c>
      <c r="F4" s="85">
        <v>43704000</v>
      </c>
      <c r="G4" s="85">
        <v>17109000</v>
      </c>
    </row>
    <row r="5" spans="1:7" ht="21.6">
      <c r="A5" s="82" t="s">
        <v>108</v>
      </c>
      <c r="B5" s="112" t="s">
        <v>109</v>
      </c>
      <c r="C5" s="85">
        <v>36541790</v>
      </c>
      <c r="D5" s="85">
        <v>31403170</v>
      </c>
      <c r="E5" s="85">
        <v>10338620</v>
      </c>
      <c r="F5" s="85">
        <v>5296500</v>
      </c>
      <c r="G5" s="85">
        <v>15768050</v>
      </c>
    </row>
    <row r="6" spans="1:7" ht="21.6">
      <c r="A6" s="82" t="s">
        <v>110</v>
      </c>
      <c r="B6" s="96" t="s">
        <v>111</v>
      </c>
      <c r="C6" s="85">
        <v>94942100</v>
      </c>
      <c r="D6" s="85">
        <v>29485500</v>
      </c>
      <c r="E6" s="85">
        <v>11664500</v>
      </c>
      <c r="F6" s="85">
        <v>10277000</v>
      </c>
      <c r="G6" s="85">
        <v>7544000</v>
      </c>
    </row>
    <row r="7" spans="1:7" ht="21.6">
      <c r="A7" s="82" t="s">
        <v>112</v>
      </c>
      <c r="B7" s="87" t="s">
        <v>113</v>
      </c>
      <c r="C7" s="87">
        <v>1534200000</v>
      </c>
      <c r="D7" s="87">
        <v>765000000</v>
      </c>
      <c r="E7" s="87">
        <v>255000000</v>
      </c>
      <c r="F7" s="87">
        <v>255000000</v>
      </c>
      <c r="G7" s="87">
        <v>255000000</v>
      </c>
    </row>
    <row r="8" spans="1:7" ht="21.6">
      <c r="A8" s="82" t="s">
        <v>114</v>
      </c>
      <c r="B8" s="96" t="s">
        <v>115</v>
      </c>
      <c r="C8" s="85">
        <v>50087671</v>
      </c>
      <c r="D8" s="85">
        <v>18445216</v>
      </c>
      <c r="E8" s="85">
        <v>7530693</v>
      </c>
      <c r="F8" s="85">
        <v>10039757</v>
      </c>
      <c r="G8" s="85">
        <v>874766</v>
      </c>
    </row>
    <row r="9" spans="1:7" ht="21.6">
      <c r="A9" s="82" t="s">
        <v>116</v>
      </c>
      <c r="B9" s="85" t="s">
        <v>117</v>
      </c>
      <c r="C9" s="85">
        <v>16822448</v>
      </c>
      <c r="D9" s="85">
        <v>10155768</v>
      </c>
      <c r="E9" s="85">
        <v>5357558</v>
      </c>
      <c r="F9" s="85">
        <v>2219651</v>
      </c>
      <c r="G9" s="85">
        <v>2578559</v>
      </c>
    </row>
    <row r="10" spans="1:7" ht="21.6">
      <c r="A10" s="82" t="s">
        <v>118</v>
      </c>
      <c r="B10" s="107" t="s">
        <v>119</v>
      </c>
      <c r="C10" s="85">
        <v>8351027963</v>
      </c>
      <c r="D10" s="85">
        <v>5317093389</v>
      </c>
      <c r="E10" s="85">
        <v>767927615</v>
      </c>
      <c r="F10" s="85">
        <v>1960949479</v>
      </c>
      <c r="G10" s="85">
        <v>2588216295</v>
      </c>
    </row>
    <row r="11" spans="1:7" ht="21.6">
      <c r="A11" s="82" t="s">
        <v>403</v>
      </c>
      <c r="B11" s="96" t="s">
        <v>404</v>
      </c>
      <c r="C11" s="85">
        <v>33554848</v>
      </c>
      <c r="D11" s="85">
        <v>33554848</v>
      </c>
      <c r="E11" s="85">
        <v>0</v>
      </c>
      <c r="F11" s="85">
        <v>33554848</v>
      </c>
      <c r="G11" s="85">
        <v>0</v>
      </c>
    </row>
    <row r="12" spans="1:7" ht="21.6">
      <c r="A12" s="82" t="s">
        <v>405</v>
      </c>
      <c r="B12" s="89" t="s">
        <v>573</v>
      </c>
      <c r="C12" s="85">
        <v>329182520</v>
      </c>
      <c r="D12" s="85">
        <v>329182520</v>
      </c>
      <c r="E12" s="85">
        <v>0</v>
      </c>
      <c r="F12" s="85">
        <v>0</v>
      </c>
      <c r="G12" s="85">
        <v>329182520</v>
      </c>
    </row>
    <row r="13" spans="1:7" ht="21.6">
      <c r="A13" s="82" t="s">
        <v>120</v>
      </c>
      <c r="B13" s="85" t="s">
        <v>121</v>
      </c>
      <c r="C13" s="85">
        <v>106361000</v>
      </c>
      <c r="D13" s="85">
        <v>62571000</v>
      </c>
      <c r="E13" s="85">
        <v>28026000</v>
      </c>
      <c r="F13" s="85">
        <v>21680000</v>
      </c>
      <c r="G13" s="85">
        <v>12865000</v>
      </c>
    </row>
    <row r="14" spans="1:7" ht="21.6">
      <c r="A14" s="82" t="s">
        <v>122</v>
      </c>
      <c r="B14" s="85" t="s">
        <v>123</v>
      </c>
      <c r="C14" s="85">
        <v>46308814</v>
      </c>
      <c r="D14" s="85">
        <v>0</v>
      </c>
      <c r="E14" s="85">
        <v>0</v>
      </c>
      <c r="F14" s="85">
        <v>0</v>
      </c>
      <c r="G14" s="85">
        <v>0</v>
      </c>
    </row>
    <row r="15" spans="1:7" ht="21.6">
      <c r="A15" s="82" t="s">
        <v>124</v>
      </c>
      <c r="B15" s="96" t="s">
        <v>125</v>
      </c>
      <c r="C15" s="85">
        <v>1276219000</v>
      </c>
      <c r="D15" s="85">
        <v>668025000</v>
      </c>
      <c r="E15" s="85">
        <v>248155000</v>
      </c>
      <c r="F15" s="85">
        <v>155135000</v>
      </c>
      <c r="G15" s="85">
        <v>264735000</v>
      </c>
    </row>
    <row r="16" spans="1:7" ht="21.6">
      <c r="A16" s="82" t="s">
        <v>126</v>
      </c>
      <c r="B16" s="87" t="s">
        <v>127</v>
      </c>
      <c r="C16" s="87">
        <v>15932310427</v>
      </c>
      <c r="D16" s="87">
        <v>6818132427</v>
      </c>
      <c r="E16" s="87">
        <v>2979038970</v>
      </c>
      <c r="F16" s="87">
        <v>3100140000</v>
      </c>
      <c r="G16" s="87">
        <v>738953457</v>
      </c>
    </row>
    <row r="17" spans="1:7" ht="21.6">
      <c r="A17" s="82" t="s">
        <v>128</v>
      </c>
      <c r="B17" s="107" t="s">
        <v>129</v>
      </c>
      <c r="C17" s="85">
        <v>403092900</v>
      </c>
      <c r="D17" s="85">
        <v>227101500</v>
      </c>
      <c r="E17" s="85">
        <v>39214000</v>
      </c>
      <c r="F17" s="85">
        <v>39260000</v>
      </c>
      <c r="G17" s="85">
        <v>148627500</v>
      </c>
    </row>
    <row r="18" spans="1:7" ht="21.6">
      <c r="A18" s="82" t="s">
        <v>130</v>
      </c>
      <c r="B18" s="89" t="s">
        <v>131</v>
      </c>
      <c r="C18" s="85">
        <v>774974608</v>
      </c>
      <c r="D18" s="85">
        <v>457113020</v>
      </c>
      <c r="E18" s="85">
        <v>143613020</v>
      </c>
      <c r="F18" s="85">
        <v>213000000</v>
      </c>
      <c r="G18" s="85">
        <v>100500000</v>
      </c>
    </row>
    <row r="19" spans="1:7" ht="21.6">
      <c r="A19" s="82" t="s">
        <v>132</v>
      </c>
      <c r="B19" s="107" t="s">
        <v>133</v>
      </c>
      <c r="C19" s="85">
        <v>96400000</v>
      </c>
      <c r="D19" s="85">
        <v>19450000</v>
      </c>
      <c r="E19" s="85">
        <v>0</v>
      </c>
      <c r="F19" s="85">
        <v>0</v>
      </c>
      <c r="G19" s="85">
        <v>19450000</v>
      </c>
    </row>
    <row r="20" spans="1:7" ht="21.6">
      <c r="A20" s="82" t="s">
        <v>134</v>
      </c>
      <c r="B20" s="91" t="s">
        <v>135</v>
      </c>
      <c r="C20" s="85">
        <v>513078662</v>
      </c>
      <c r="D20" s="85">
        <v>325051618</v>
      </c>
      <c r="E20" s="85">
        <v>115539199</v>
      </c>
      <c r="F20" s="85">
        <v>131718229</v>
      </c>
      <c r="G20" s="85">
        <v>77794190</v>
      </c>
    </row>
    <row r="21" spans="1:7" ht="21.6">
      <c r="A21" s="82" t="s">
        <v>136</v>
      </c>
      <c r="B21" s="89" t="s">
        <v>137</v>
      </c>
      <c r="C21" s="85">
        <v>3639561030</v>
      </c>
      <c r="D21" s="85">
        <f>1571833625+1419090400</f>
        <v>2990924025</v>
      </c>
      <c r="E21" s="85">
        <v>628618500</v>
      </c>
      <c r="F21" s="85">
        <v>930477725</v>
      </c>
      <c r="G21" s="85">
        <f>12737400+1419090400</f>
        <v>1431827800</v>
      </c>
    </row>
    <row r="22" spans="1:7" ht="21.6">
      <c r="A22" s="82" t="s">
        <v>138</v>
      </c>
      <c r="B22" s="85" t="s">
        <v>139</v>
      </c>
      <c r="C22" s="85">
        <v>343112000</v>
      </c>
      <c r="D22" s="85">
        <v>245756000</v>
      </c>
      <c r="E22" s="85">
        <v>138934000</v>
      </c>
      <c r="F22" s="85">
        <v>106822000</v>
      </c>
      <c r="G22" s="85">
        <v>0</v>
      </c>
    </row>
    <row r="23" spans="1:7" ht="21.6">
      <c r="A23" s="82" t="s">
        <v>140</v>
      </c>
      <c r="B23" s="85" t="s">
        <v>141</v>
      </c>
      <c r="C23" s="85">
        <v>1586453250</v>
      </c>
      <c r="D23" s="85">
        <v>1317511250</v>
      </c>
      <c r="E23" s="85">
        <v>840633750</v>
      </c>
      <c r="F23" s="85">
        <v>373877500</v>
      </c>
      <c r="G23" s="85">
        <v>103000000</v>
      </c>
    </row>
    <row r="24" spans="1:7" ht="21.6">
      <c r="A24" s="82" t="s">
        <v>406</v>
      </c>
      <c r="B24" s="96" t="s">
        <v>407</v>
      </c>
      <c r="C24" s="85">
        <v>43786000</v>
      </c>
      <c r="D24" s="85">
        <v>33786000</v>
      </c>
      <c r="E24" s="85">
        <v>0</v>
      </c>
      <c r="F24" s="85">
        <v>33786000</v>
      </c>
      <c r="G24" s="85">
        <v>0</v>
      </c>
    </row>
    <row r="25" spans="1:7" ht="21.6">
      <c r="A25" s="82" t="s">
        <v>142</v>
      </c>
      <c r="B25" s="113" t="s">
        <v>143</v>
      </c>
      <c r="C25" s="85">
        <v>42710600</v>
      </c>
      <c r="D25" s="85">
        <v>17330600</v>
      </c>
      <c r="E25" s="85">
        <v>6480600</v>
      </c>
      <c r="F25" s="85">
        <v>5450000</v>
      </c>
      <c r="G25" s="85">
        <v>5400000</v>
      </c>
    </row>
    <row r="26" spans="1:7" ht="21.6">
      <c r="A26" s="82" t="s">
        <v>144</v>
      </c>
      <c r="B26" s="89" t="s">
        <v>145</v>
      </c>
      <c r="C26" s="85">
        <v>759514750</v>
      </c>
      <c r="D26" s="85">
        <v>589886250</v>
      </c>
      <c r="E26" s="85">
        <v>61578000</v>
      </c>
      <c r="F26" s="85">
        <v>300308250</v>
      </c>
      <c r="G26" s="85">
        <v>228000000</v>
      </c>
    </row>
    <row r="27" spans="1:7" ht="21.6">
      <c r="A27" s="82" t="s">
        <v>146</v>
      </c>
      <c r="B27" s="85" t="s">
        <v>147</v>
      </c>
      <c r="C27" s="85">
        <v>14482500</v>
      </c>
      <c r="D27" s="85">
        <v>0</v>
      </c>
      <c r="E27" s="85">
        <v>0</v>
      </c>
      <c r="F27" s="85">
        <v>0</v>
      </c>
      <c r="G27" s="85">
        <v>0</v>
      </c>
    </row>
    <row r="28" spans="1:7" ht="21.6">
      <c r="A28" s="82" t="s">
        <v>148</v>
      </c>
      <c r="B28" s="85" t="s">
        <v>149</v>
      </c>
      <c r="C28" s="85">
        <v>439887000</v>
      </c>
      <c r="D28" s="85">
        <f>222037000+71800000</f>
        <v>293837000</v>
      </c>
      <c r="E28" s="85">
        <f>80550000+71800000</f>
        <v>152350000</v>
      </c>
      <c r="F28" s="85">
        <v>69987000</v>
      </c>
      <c r="G28" s="85">
        <f>71500000</f>
        <v>71500000</v>
      </c>
    </row>
    <row r="29" spans="1:7" ht="21.6">
      <c r="A29" s="82" t="s">
        <v>150</v>
      </c>
      <c r="B29" s="85" t="s">
        <v>151</v>
      </c>
      <c r="C29" s="85">
        <v>616800075</v>
      </c>
      <c r="D29" s="85">
        <v>389313075</v>
      </c>
      <c r="E29" s="85">
        <v>0</v>
      </c>
      <c r="F29" s="85">
        <v>197866075</v>
      </c>
      <c r="G29" s="85">
        <v>191447000</v>
      </c>
    </row>
    <row r="30" spans="1:7" ht="21.6">
      <c r="A30" s="82" t="s">
        <v>408</v>
      </c>
      <c r="B30" s="96" t="s">
        <v>409</v>
      </c>
      <c r="C30" s="85">
        <v>129972000</v>
      </c>
      <c r="D30" s="85">
        <v>91851000</v>
      </c>
      <c r="E30" s="85">
        <v>46427000</v>
      </c>
      <c r="F30" s="85">
        <v>0</v>
      </c>
      <c r="G30" s="85">
        <v>45424000</v>
      </c>
    </row>
    <row r="31" spans="1:7" ht="21.6">
      <c r="A31" s="82" t="s">
        <v>152</v>
      </c>
      <c r="B31" s="87" t="s">
        <v>153</v>
      </c>
      <c r="C31" s="87">
        <v>1002958890</v>
      </c>
      <c r="D31" s="87">
        <v>348586667</v>
      </c>
      <c r="E31" s="87">
        <v>250866667</v>
      </c>
      <c r="F31" s="87">
        <v>0</v>
      </c>
      <c r="G31" s="87">
        <v>97720000</v>
      </c>
    </row>
    <row r="32" spans="1:7" ht="21.6">
      <c r="A32" s="82" t="s">
        <v>154</v>
      </c>
      <c r="B32" s="113" t="s">
        <v>155</v>
      </c>
      <c r="C32" s="85">
        <v>109037999</v>
      </c>
      <c r="D32" s="85">
        <v>31816000</v>
      </c>
      <c r="E32" s="85">
        <v>7667000</v>
      </c>
      <c r="F32" s="85">
        <v>8049000</v>
      </c>
      <c r="G32" s="85">
        <v>16100000</v>
      </c>
    </row>
    <row r="33" spans="1:8" ht="21.6">
      <c r="A33" s="82" t="s">
        <v>156</v>
      </c>
      <c r="B33" s="107" t="s">
        <v>157</v>
      </c>
      <c r="C33" s="85">
        <v>2968700</v>
      </c>
      <c r="D33" s="85">
        <v>7737200</v>
      </c>
      <c r="E33" s="85">
        <v>-6300000</v>
      </c>
      <c r="F33" s="85">
        <v>8100000</v>
      </c>
      <c r="G33" s="85">
        <v>5937200</v>
      </c>
    </row>
    <row r="34" spans="1:8" ht="21.6">
      <c r="A34" s="82" t="s">
        <v>158</v>
      </c>
      <c r="B34" s="107" t="s">
        <v>159</v>
      </c>
      <c r="C34" s="85">
        <v>127830000</v>
      </c>
      <c r="D34" s="85">
        <v>11830000</v>
      </c>
      <c r="E34" s="85">
        <v>5650000</v>
      </c>
      <c r="F34" s="85">
        <v>6180000</v>
      </c>
      <c r="G34" s="85">
        <v>0</v>
      </c>
    </row>
    <row r="35" spans="1:8" ht="21.6">
      <c r="A35" s="82" t="s">
        <v>160</v>
      </c>
      <c r="B35" s="85" t="s">
        <v>161</v>
      </c>
      <c r="C35" s="85">
        <v>89217088</v>
      </c>
      <c r="D35" s="85">
        <v>0</v>
      </c>
      <c r="E35" s="85">
        <v>0</v>
      </c>
      <c r="F35" s="85">
        <v>0</v>
      </c>
      <c r="G35" s="85">
        <v>0</v>
      </c>
    </row>
    <row r="36" spans="1:8" ht="21.6">
      <c r="A36" s="82" t="s">
        <v>162</v>
      </c>
      <c r="B36" s="107" t="s">
        <v>163</v>
      </c>
      <c r="C36" s="85">
        <v>905000000</v>
      </c>
      <c r="D36" s="85">
        <v>508100000</v>
      </c>
      <c r="E36" s="85">
        <v>214100000</v>
      </c>
      <c r="F36" s="85">
        <v>100000000</v>
      </c>
      <c r="G36" s="85">
        <v>194000000</v>
      </c>
    </row>
    <row r="37" spans="1:8" ht="21.6">
      <c r="A37" s="82" t="s">
        <v>164</v>
      </c>
      <c r="B37" s="103" t="s">
        <v>165</v>
      </c>
      <c r="C37" s="85">
        <v>192213000</v>
      </c>
      <c r="D37" s="85">
        <v>155213000</v>
      </c>
      <c r="E37" s="85">
        <v>50363000</v>
      </c>
      <c r="F37" s="85">
        <v>49500000</v>
      </c>
      <c r="G37" s="85">
        <v>55350000</v>
      </c>
    </row>
    <row r="38" spans="1:8" ht="21.6">
      <c r="A38" s="82" t="s">
        <v>166</v>
      </c>
      <c r="B38" s="85" t="s">
        <v>167</v>
      </c>
      <c r="C38" s="85">
        <v>939891040</v>
      </c>
      <c r="D38" s="85">
        <v>709091040</v>
      </c>
      <c r="E38" s="85">
        <v>559091040</v>
      </c>
      <c r="F38" s="85">
        <v>50000000</v>
      </c>
      <c r="G38" s="85">
        <v>100000000</v>
      </c>
    </row>
    <row r="39" spans="1:8" ht="21.6">
      <c r="A39" s="109" t="s">
        <v>168</v>
      </c>
      <c r="B39" s="109" t="s">
        <v>44</v>
      </c>
      <c r="C39" s="109">
        <v>46771636548</v>
      </c>
      <c r="D39" s="109">
        <f>SUM(D2:D38)</f>
        <v>23957844083</v>
      </c>
      <c r="E39" s="109">
        <v>7774654732</v>
      </c>
      <c r="F39" s="109">
        <v>8600900014</v>
      </c>
      <c r="G39" s="109">
        <v>6091398937</v>
      </c>
    </row>
    <row r="40" spans="1:8">
      <c r="A40" s="83" t="s">
        <v>95</v>
      </c>
      <c r="B40" s="83" t="s">
        <v>96</v>
      </c>
      <c r="C40" s="83" t="s">
        <v>97</v>
      </c>
      <c r="D40" s="83" t="s">
        <v>399</v>
      </c>
      <c r="E40" s="83" t="s">
        <v>400</v>
      </c>
      <c r="F40" s="83" t="s">
        <v>401</v>
      </c>
      <c r="G40" s="83" t="s">
        <v>402</v>
      </c>
    </row>
    <row r="41" spans="1:8" ht="21.6">
      <c r="A41" s="84" t="s">
        <v>169</v>
      </c>
      <c r="B41" s="89" t="s">
        <v>170</v>
      </c>
      <c r="C41" s="85">
        <v>2727527765</v>
      </c>
      <c r="D41" s="85">
        <v>1191490000</v>
      </c>
      <c r="E41" s="85">
        <v>0</v>
      </c>
      <c r="F41" s="85">
        <v>318000000</v>
      </c>
      <c r="G41" s="85">
        <v>873490000</v>
      </c>
    </row>
    <row r="42" spans="1:8" ht="21.6">
      <c r="A42" s="84" t="s">
        <v>171</v>
      </c>
      <c r="B42" s="85" t="s">
        <v>172</v>
      </c>
      <c r="C42" s="85">
        <v>2253035000</v>
      </c>
      <c r="D42" s="85">
        <v>1838565000</v>
      </c>
      <c r="E42" s="85">
        <v>753565000</v>
      </c>
      <c r="F42" s="85">
        <v>841000000</v>
      </c>
      <c r="G42" s="85">
        <v>244000000</v>
      </c>
      <c r="H42" s="106"/>
    </row>
    <row r="43" spans="1:8" ht="21.6">
      <c r="A43" s="84" t="s">
        <v>173</v>
      </c>
      <c r="B43" s="112" t="s">
        <v>174</v>
      </c>
      <c r="C43" s="85">
        <v>9388061294</v>
      </c>
      <c r="D43" s="85">
        <v>5661244634</v>
      </c>
      <c r="E43" s="85">
        <v>1780371764</v>
      </c>
      <c r="F43" s="85">
        <v>2031191174</v>
      </c>
      <c r="G43" s="85">
        <v>1849681696</v>
      </c>
    </row>
    <row r="44" spans="1:8" ht="21.6">
      <c r="A44" s="109" t="s">
        <v>168</v>
      </c>
      <c r="B44" s="109" t="s">
        <v>44</v>
      </c>
      <c r="C44" s="109">
        <v>14368624059</v>
      </c>
      <c r="D44" s="109">
        <v>8691299634</v>
      </c>
      <c r="E44" s="109">
        <v>2533936764</v>
      </c>
      <c r="F44" s="109">
        <v>3190191174</v>
      </c>
      <c r="G44" s="109">
        <v>2967171696</v>
      </c>
    </row>
    <row r="45" spans="1:8" s="90" customFormat="1" ht="21.6">
      <c r="A45" s="85" t="s">
        <v>410</v>
      </c>
      <c r="B45" s="103" t="s">
        <v>411</v>
      </c>
      <c r="C45" s="85">
        <v>1700000</v>
      </c>
      <c r="D45" s="85">
        <v>0</v>
      </c>
      <c r="E45" s="85">
        <v>0</v>
      </c>
      <c r="F45" s="85">
        <v>0</v>
      </c>
      <c r="G45" s="85">
        <v>0</v>
      </c>
    </row>
    <row r="46" spans="1:8" ht="21.6">
      <c r="A46" s="85" t="s">
        <v>412</v>
      </c>
      <c r="B46" s="103" t="s">
        <v>413</v>
      </c>
      <c r="C46" s="85">
        <v>375168100</v>
      </c>
      <c r="D46" s="85">
        <v>0</v>
      </c>
      <c r="E46" s="85">
        <v>0</v>
      </c>
      <c r="F46" s="85">
        <v>0</v>
      </c>
      <c r="G46" s="85">
        <v>0</v>
      </c>
    </row>
    <row r="47" spans="1:8" ht="21.6">
      <c r="A47" s="85" t="s">
        <v>176</v>
      </c>
      <c r="B47" s="103" t="s">
        <v>177</v>
      </c>
      <c r="C47" s="85">
        <v>88619594007</v>
      </c>
      <c r="D47" s="85">
        <v>3970705000</v>
      </c>
      <c r="E47" s="85">
        <v>189224000</v>
      </c>
      <c r="F47" s="85">
        <v>2240931000</v>
      </c>
      <c r="G47" s="85">
        <v>1540550000</v>
      </c>
    </row>
    <row r="48" spans="1:8" ht="21.6">
      <c r="A48" s="85" t="s">
        <v>178</v>
      </c>
      <c r="B48" s="103" t="s">
        <v>179</v>
      </c>
      <c r="C48" s="85">
        <v>75711915884</v>
      </c>
      <c r="D48" s="85">
        <v>16558174400</v>
      </c>
      <c r="E48" s="85">
        <v>14399074400</v>
      </c>
      <c r="F48" s="85">
        <v>56490000</v>
      </c>
      <c r="G48" s="85">
        <v>2102610000</v>
      </c>
    </row>
    <row r="49" spans="1:7" ht="21.6">
      <c r="A49" s="85" t="s">
        <v>414</v>
      </c>
      <c r="B49" s="103" t="s">
        <v>415</v>
      </c>
      <c r="C49" s="85">
        <v>33150009</v>
      </c>
      <c r="D49" s="85">
        <v>0</v>
      </c>
      <c r="E49" s="85">
        <v>0</v>
      </c>
      <c r="F49" s="85">
        <v>0</v>
      </c>
      <c r="G49" s="85">
        <v>0</v>
      </c>
    </row>
    <row r="50" spans="1:7" ht="21.6">
      <c r="A50" s="85" t="s">
        <v>416</v>
      </c>
      <c r="B50" s="103" t="s">
        <v>417</v>
      </c>
      <c r="C50" s="85">
        <v>53990269463</v>
      </c>
      <c r="D50" s="85">
        <v>0</v>
      </c>
      <c r="E50" s="85">
        <v>0</v>
      </c>
      <c r="F50" s="85">
        <v>0</v>
      </c>
      <c r="G50" s="85">
        <v>0</v>
      </c>
    </row>
    <row r="51" spans="1:7" ht="21.6">
      <c r="A51" s="85" t="s">
        <v>180</v>
      </c>
      <c r="B51" s="103" t="s">
        <v>181</v>
      </c>
      <c r="C51" s="85">
        <v>2844756520</v>
      </c>
      <c r="D51" s="85">
        <v>104300000</v>
      </c>
      <c r="E51" s="85">
        <v>104300000</v>
      </c>
      <c r="F51" s="85">
        <v>0</v>
      </c>
      <c r="G51" s="85">
        <v>0</v>
      </c>
    </row>
    <row r="52" spans="1:7" ht="21.6">
      <c r="A52" s="109"/>
      <c r="B52" s="109" t="s">
        <v>44</v>
      </c>
      <c r="C52" s="109">
        <f>SUM(C45:C51)</f>
        <v>221576553983</v>
      </c>
      <c r="D52" s="109">
        <f>SUM(D46:D51)</f>
        <v>20633179400</v>
      </c>
      <c r="E52" s="109">
        <f>SUM(E46:E51)</f>
        <v>14692598400</v>
      </c>
      <c r="F52" s="109">
        <f>SUM(F46:F51)</f>
        <v>2297421000</v>
      </c>
      <c r="G52" s="109">
        <f>SUM(G46:G51)</f>
        <v>3643160000</v>
      </c>
    </row>
    <row r="53" spans="1:7">
      <c r="A53" s="111" t="s">
        <v>95</v>
      </c>
      <c r="B53" s="111" t="s">
        <v>96</v>
      </c>
      <c r="C53" s="111" t="s">
        <v>97</v>
      </c>
      <c r="D53" s="111" t="s">
        <v>399</v>
      </c>
      <c r="E53" s="111" t="s">
        <v>400</v>
      </c>
      <c r="F53" s="111" t="s">
        <v>401</v>
      </c>
      <c r="G53" s="111" t="s">
        <v>402</v>
      </c>
    </row>
    <row r="54" spans="1:7" ht="21.6">
      <c r="A54" s="85" t="s">
        <v>418</v>
      </c>
      <c r="B54" s="85" t="s">
        <v>419</v>
      </c>
      <c r="C54" s="85">
        <v>300000000</v>
      </c>
      <c r="D54" s="85">
        <v>0</v>
      </c>
      <c r="E54" s="85">
        <v>0</v>
      </c>
      <c r="F54" s="85">
        <v>0</v>
      </c>
      <c r="G54" s="85">
        <v>0</v>
      </c>
    </row>
    <row r="55" spans="1:7" ht="21.6">
      <c r="A55" s="85" t="s">
        <v>420</v>
      </c>
      <c r="B55" s="85" t="s">
        <v>421</v>
      </c>
      <c r="C55" s="85">
        <v>600000000</v>
      </c>
      <c r="D55" s="85">
        <v>0</v>
      </c>
      <c r="E55" s="85">
        <v>0</v>
      </c>
      <c r="F55" s="85">
        <v>0</v>
      </c>
      <c r="G55" s="85">
        <v>0</v>
      </c>
    </row>
    <row r="56" spans="1:7" ht="21.6">
      <c r="A56" s="85" t="s">
        <v>422</v>
      </c>
      <c r="B56" s="85" t="s">
        <v>423</v>
      </c>
      <c r="C56" s="85">
        <v>450000000</v>
      </c>
      <c r="D56" s="85">
        <v>0</v>
      </c>
      <c r="E56" s="85">
        <v>0</v>
      </c>
      <c r="F56" s="85">
        <v>0</v>
      </c>
      <c r="G56" s="85">
        <v>0</v>
      </c>
    </row>
    <row r="57" spans="1:7" ht="21.6">
      <c r="A57" s="85" t="s">
        <v>424</v>
      </c>
      <c r="B57" s="85" t="s">
        <v>425</v>
      </c>
      <c r="C57" s="85">
        <v>500000000</v>
      </c>
      <c r="D57" s="85">
        <v>0</v>
      </c>
      <c r="E57" s="85">
        <v>0</v>
      </c>
      <c r="F57" s="85">
        <v>0</v>
      </c>
      <c r="G57" s="85">
        <v>0</v>
      </c>
    </row>
    <row r="58" spans="1:7" ht="21.6">
      <c r="A58" s="85" t="s">
        <v>182</v>
      </c>
      <c r="B58" s="85" t="s">
        <v>183</v>
      </c>
      <c r="C58" s="85">
        <v>0</v>
      </c>
      <c r="D58" s="85">
        <v>-575000000</v>
      </c>
      <c r="E58" s="85">
        <v>-575000000</v>
      </c>
      <c r="F58" s="85">
        <v>0</v>
      </c>
      <c r="G58" s="85">
        <v>0</v>
      </c>
    </row>
    <row r="59" spans="1:7" ht="21.6">
      <c r="A59" s="85" t="s">
        <v>426</v>
      </c>
      <c r="B59" s="85" t="s">
        <v>427</v>
      </c>
      <c r="C59" s="85">
        <v>300000000</v>
      </c>
      <c r="D59" s="85">
        <v>0</v>
      </c>
      <c r="E59" s="85">
        <v>0</v>
      </c>
      <c r="F59" s="85">
        <v>0</v>
      </c>
      <c r="G59" s="85">
        <v>0</v>
      </c>
    </row>
    <row r="60" spans="1:7" ht="21.6">
      <c r="A60" s="85" t="s">
        <v>428</v>
      </c>
      <c r="B60" s="85" t="s">
        <v>429</v>
      </c>
      <c r="C60" s="85">
        <v>600000000</v>
      </c>
      <c r="D60" s="85">
        <v>0</v>
      </c>
      <c r="E60" s="85">
        <v>0</v>
      </c>
      <c r="F60" s="85">
        <v>0</v>
      </c>
      <c r="G60" s="85">
        <v>0</v>
      </c>
    </row>
    <row r="61" spans="1:7" ht="21.6">
      <c r="A61" s="85" t="s">
        <v>184</v>
      </c>
      <c r="B61" s="85" t="s">
        <v>185</v>
      </c>
      <c r="C61" s="85">
        <v>700000000</v>
      </c>
      <c r="D61" s="85">
        <v>0</v>
      </c>
      <c r="E61" s="85">
        <v>0</v>
      </c>
      <c r="F61" s="85">
        <v>0</v>
      </c>
      <c r="G61" s="85">
        <v>0</v>
      </c>
    </row>
    <row r="62" spans="1:7" ht="21.6">
      <c r="A62" s="85" t="s">
        <v>430</v>
      </c>
      <c r="B62" s="85" t="s">
        <v>431</v>
      </c>
      <c r="C62" s="85">
        <v>500000000</v>
      </c>
      <c r="D62" s="85">
        <v>0</v>
      </c>
      <c r="E62" s="85">
        <v>0</v>
      </c>
      <c r="F62" s="85">
        <v>0</v>
      </c>
      <c r="G62" s="85">
        <v>0</v>
      </c>
    </row>
    <row r="63" spans="1:7" ht="21.6">
      <c r="A63" s="85" t="s">
        <v>432</v>
      </c>
      <c r="B63" s="85" t="s">
        <v>433</v>
      </c>
      <c r="C63" s="85">
        <v>0</v>
      </c>
      <c r="D63" s="85">
        <v>-400000000</v>
      </c>
      <c r="E63" s="85">
        <v>-400000000</v>
      </c>
      <c r="F63" s="85">
        <v>0</v>
      </c>
      <c r="G63" s="85">
        <v>0</v>
      </c>
    </row>
    <row r="64" spans="1:7" ht="21.6">
      <c r="A64" s="85" t="s">
        <v>434</v>
      </c>
      <c r="B64" s="85" t="s">
        <v>435</v>
      </c>
      <c r="C64" s="85">
        <v>600000000</v>
      </c>
      <c r="D64" s="85">
        <v>0</v>
      </c>
      <c r="E64" s="85">
        <v>0</v>
      </c>
      <c r="F64" s="85">
        <v>0</v>
      </c>
      <c r="G64" s="85">
        <v>0</v>
      </c>
    </row>
    <row r="65" spans="1:7" ht="21.6">
      <c r="A65" s="85" t="s">
        <v>436</v>
      </c>
      <c r="B65" s="85" t="s">
        <v>437</v>
      </c>
      <c r="C65" s="85">
        <v>500000000</v>
      </c>
      <c r="D65" s="85">
        <v>0</v>
      </c>
      <c r="E65" s="85">
        <v>0</v>
      </c>
      <c r="F65" s="85">
        <v>0</v>
      </c>
      <c r="G65" s="85">
        <v>0</v>
      </c>
    </row>
    <row r="66" spans="1:7" ht="21.6">
      <c r="A66" s="85" t="s">
        <v>438</v>
      </c>
      <c r="B66" s="85" t="s">
        <v>439</v>
      </c>
      <c r="C66" s="85">
        <v>500000000</v>
      </c>
      <c r="D66" s="85">
        <v>0</v>
      </c>
      <c r="E66" s="85">
        <v>0</v>
      </c>
      <c r="F66" s="85">
        <v>0</v>
      </c>
      <c r="G66" s="85">
        <v>0</v>
      </c>
    </row>
    <row r="67" spans="1:7" ht="21.6">
      <c r="A67" s="85" t="s">
        <v>440</v>
      </c>
      <c r="B67" s="85" t="s">
        <v>441</v>
      </c>
      <c r="C67" s="85">
        <v>0</v>
      </c>
      <c r="D67" s="85">
        <v>-650000000</v>
      </c>
      <c r="E67" s="85">
        <v>0</v>
      </c>
      <c r="F67" s="85">
        <v>0</v>
      </c>
      <c r="G67" s="85">
        <v>-650000000</v>
      </c>
    </row>
    <row r="68" spans="1:7" ht="21.6">
      <c r="A68" s="85" t="s">
        <v>442</v>
      </c>
      <c r="B68" s="85" t="s">
        <v>443</v>
      </c>
      <c r="C68" s="85">
        <v>250000000</v>
      </c>
      <c r="D68" s="85">
        <v>0</v>
      </c>
      <c r="E68" s="85">
        <v>0</v>
      </c>
      <c r="F68" s="85">
        <v>0</v>
      </c>
      <c r="G68" s="85">
        <v>0</v>
      </c>
    </row>
    <row r="69" spans="1:7" ht="21.6">
      <c r="A69" s="85" t="s">
        <v>444</v>
      </c>
      <c r="B69" s="85" t="s">
        <v>445</v>
      </c>
      <c r="C69" s="85">
        <v>500000000</v>
      </c>
      <c r="D69" s="85">
        <v>0</v>
      </c>
      <c r="E69" s="85">
        <v>0</v>
      </c>
      <c r="F69" s="85">
        <v>0</v>
      </c>
      <c r="G69" s="85">
        <v>0</v>
      </c>
    </row>
    <row r="70" spans="1:7" ht="21.6">
      <c r="A70" s="85" t="s">
        <v>446</v>
      </c>
      <c r="B70" s="85" t="s">
        <v>447</v>
      </c>
      <c r="C70" s="85">
        <v>600000000</v>
      </c>
      <c r="D70" s="85">
        <v>0</v>
      </c>
      <c r="E70" s="85">
        <v>0</v>
      </c>
      <c r="F70" s="85">
        <v>0</v>
      </c>
      <c r="G70" s="85">
        <v>0</v>
      </c>
    </row>
    <row r="71" spans="1:7" ht="21.6">
      <c r="A71" s="85" t="s">
        <v>448</v>
      </c>
      <c r="B71" s="85" t="s">
        <v>449</v>
      </c>
      <c r="C71" s="85">
        <v>850000000</v>
      </c>
      <c r="D71" s="85">
        <v>0</v>
      </c>
      <c r="E71" s="85">
        <v>0</v>
      </c>
      <c r="F71" s="85">
        <v>0</v>
      </c>
      <c r="G71" s="85">
        <v>0</v>
      </c>
    </row>
    <row r="72" spans="1:7" ht="21.6">
      <c r="A72" s="85" t="s">
        <v>186</v>
      </c>
      <c r="B72" s="85" t="s">
        <v>187</v>
      </c>
      <c r="C72" s="85">
        <v>750000000</v>
      </c>
      <c r="D72" s="85">
        <v>0</v>
      </c>
      <c r="E72" s="85">
        <v>0</v>
      </c>
      <c r="F72" s="85">
        <v>0</v>
      </c>
      <c r="G72" s="85">
        <v>0</v>
      </c>
    </row>
    <row r="73" spans="1:7" ht="21.6">
      <c r="A73" s="85" t="s">
        <v>450</v>
      </c>
      <c r="B73" s="85" t="s">
        <v>451</v>
      </c>
      <c r="C73" s="85">
        <v>50000000</v>
      </c>
      <c r="D73" s="85">
        <v>50000000</v>
      </c>
      <c r="E73" s="85">
        <v>0</v>
      </c>
      <c r="F73" s="85">
        <v>0</v>
      </c>
      <c r="G73" s="85">
        <v>50000000</v>
      </c>
    </row>
    <row r="74" spans="1:7" ht="21.6">
      <c r="A74" s="85" t="s">
        <v>452</v>
      </c>
      <c r="B74" s="85" t="s">
        <v>453</v>
      </c>
      <c r="C74" s="85">
        <v>350000000</v>
      </c>
      <c r="D74" s="85">
        <v>350000000</v>
      </c>
      <c r="E74" s="85">
        <v>0</v>
      </c>
      <c r="F74" s="85">
        <v>0</v>
      </c>
      <c r="G74" s="85">
        <v>350000000</v>
      </c>
    </row>
    <row r="75" spans="1:7" ht="21.6">
      <c r="A75" s="109"/>
      <c r="B75" s="109"/>
      <c r="C75" s="109">
        <f>SUM(C54:C74)</f>
        <v>8900000000</v>
      </c>
      <c r="D75" s="109">
        <f t="shared" ref="D75:F75" si="0">SUM(D54:D74)</f>
        <v>-1225000000</v>
      </c>
      <c r="E75" s="109">
        <f t="shared" si="0"/>
        <v>-975000000</v>
      </c>
      <c r="F75" s="109">
        <f t="shared" si="0"/>
        <v>0</v>
      </c>
      <c r="G75" s="109">
        <f>SUM(G54:G74)</f>
        <v>-250000000</v>
      </c>
    </row>
    <row r="76" spans="1:7" ht="21" customHeight="1">
      <c r="A76" s="92" t="s">
        <v>95</v>
      </c>
      <c r="B76" s="92" t="s">
        <v>96</v>
      </c>
      <c r="C76" s="92" t="s">
        <v>97</v>
      </c>
      <c r="D76" s="92" t="s">
        <v>399</v>
      </c>
      <c r="E76" s="92" t="s">
        <v>400</v>
      </c>
      <c r="F76" s="92" t="s">
        <v>401</v>
      </c>
      <c r="G76" s="92" t="s">
        <v>402</v>
      </c>
    </row>
    <row r="77" spans="1:7" ht="21.6">
      <c r="A77" s="110" t="s">
        <v>188</v>
      </c>
      <c r="B77" s="85" t="s">
        <v>189</v>
      </c>
      <c r="C77" s="85">
        <v>30000000</v>
      </c>
      <c r="D77" s="85">
        <v>0</v>
      </c>
      <c r="E77" s="85">
        <v>0</v>
      </c>
      <c r="F77" s="85">
        <v>0</v>
      </c>
      <c r="G77" s="85">
        <v>0</v>
      </c>
    </row>
    <row r="78" spans="1:7" ht="21.6">
      <c r="A78" s="110" t="s">
        <v>190</v>
      </c>
      <c r="B78" s="85" t="s">
        <v>191</v>
      </c>
      <c r="C78" s="85">
        <v>30000000</v>
      </c>
      <c r="D78" s="85">
        <v>20000000</v>
      </c>
      <c r="E78" s="85">
        <v>0</v>
      </c>
      <c r="F78" s="85">
        <v>0</v>
      </c>
      <c r="G78" s="85">
        <v>20000000</v>
      </c>
    </row>
    <row r="79" spans="1:7" ht="21.6">
      <c r="A79" s="110" t="s">
        <v>192</v>
      </c>
      <c r="B79" s="85" t="s">
        <v>193</v>
      </c>
      <c r="C79" s="85">
        <v>63000000</v>
      </c>
      <c r="D79" s="85">
        <v>18000000</v>
      </c>
      <c r="E79" s="85">
        <v>0</v>
      </c>
      <c r="F79" s="85">
        <v>0</v>
      </c>
      <c r="G79" s="85">
        <v>18000000</v>
      </c>
    </row>
    <row r="80" spans="1:7" ht="21.6">
      <c r="A80" s="110" t="s">
        <v>194</v>
      </c>
      <c r="B80" s="85" t="s">
        <v>195</v>
      </c>
      <c r="C80" s="85">
        <v>-66970000</v>
      </c>
      <c r="D80" s="85">
        <v>-42610000</v>
      </c>
      <c r="E80" s="85">
        <v>-3900000</v>
      </c>
      <c r="F80" s="85">
        <v>-38710000</v>
      </c>
      <c r="G80" s="85">
        <v>0</v>
      </c>
    </row>
    <row r="81" spans="1:7" ht="21.6">
      <c r="A81" s="110" t="s">
        <v>196</v>
      </c>
      <c r="B81" s="85" t="s">
        <v>197</v>
      </c>
      <c r="C81" s="85">
        <v>-82625000</v>
      </c>
      <c r="D81" s="85">
        <v>-17670000</v>
      </c>
      <c r="E81" s="85">
        <v>-10940000</v>
      </c>
      <c r="F81" s="85">
        <v>-6730000</v>
      </c>
      <c r="G81" s="85">
        <v>0</v>
      </c>
    </row>
    <row r="82" spans="1:7" ht="21.6">
      <c r="A82" s="110" t="s">
        <v>198</v>
      </c>
      <c r="B82" s="85" t="s">
        <v>199</v>
      </c>
      <c r="C82" s="85">
        <v>312790100</v>
      </c>
      <c r="D82" s="85">
        <v>-35295000</v>
      </c>
      <c r="E82" s="85">
        <v>-19410000</v>
      </c>
      <c r="F82" s="85">
        <v>-17325000</v>
      </c>
      <c r="G82" s="85">
        <v>1440000</v>
      </c>
    </row>
    <row r="83" spans="1:7" ht="21.6">
      <c r="A83" s="110" t="s">
        <v>200</v>
      </c>
      <c r="B83" s="85" t="s">
        <v>201</v>
      </c>
      <c r="C83" s="85">
        <v>58865494</v>
      </c>
      <c r="D83" s="85">
        <v>12710000</v>
      </c>
      <c r="E83" s="85">
        <v>40520000</v>
      </c>
      <c r="F83" s="85">
        <v>-27810000</v>
      </c>
      <c r="G83" s="85">
        <v>0</v>
      </c>
    </row>
    <row r="84" spans="1:7" ht="21.6">
      <c r="A84" s="110" t="s">
        <v>202</v>
      </c>
      <c r="B84" s="85" t="s">
        <v>203</v>
      </c>
      <c r="C84" s="85">
        <v>-550313999</v>
      </c>
      <c r="D84" s="85">
        <v>-222459000</v>
      </c>
      <c r="E84" s="85">
        <v>-184729000</v>
      </c>
      <c r="F84" s="85">
        <v>-101800000</v>
      </c>
      <c r="G84" s="85">
        <v>64070000</v>
      </c>
    </row>
    <row r="85" spans="1:7" ht="21.6">
      <c r="A85" s="110" t="s">
        <v>204</v>
      </c>
      <c r="B85" s="85" t="s">
        <v>205</v>
      </c>
      <c r="C85" s="85">
        <v>-27090000</v>
      </c>
      <c r="D85" s="85">
        <v>-9200000</v>
      </c>
      <c r="E85" s="85">
        <v>-5175000</v>
      </c>
      <c r="F85" s="85">
        <v>-4025000</v>
      </c>
      <c r="G85" s="85">
        <v>0</v>
      </c>
    </row>
    <row r="86" spans="1:7" ht="21.6">
      <c r="A86" s="110" t="s">
        <v>206</v>
      </c>
      <c r="B86" s="85" t="s">
        <v>207</v>
      </c>
      <c r="C86" s="85">
        <v>-12875000</v>
      </c>
      <c r="D86" s="85">
        <v>-4605000</v>
      </c>
      <c r="E86" s="85">
        <v>-2295000</v>
      </c>
      <c r="F86" s="85">
        <v>-2310000</v>
      </c>
      <c r="G86" s="85">
        <v>0</v>
      </c>
    </row>
    <row r="87" spans="1:7" ht="21.6">
      <c r="A87" s="108"/>
      <c r="B87" s="109" t="s">
        <v>44</v>
      </c>
      <c r="C87" s="109">
        <f>SUM(C77:C86)</f>
        <v>-245218405</v>
      </c>
      <c r="D87" s="109">
        <f t="shared" ref="D87:G87" si="1">SUM(D77:D86)</f>
        <v>-281129000</v>
      </c>
      <c r="E87" s="109">
        <f t="shared" si="1"/>
        <v>-185929000</v>
      </c>
      <c r="F87" s="109">
        <f t="shared" si="1"/>
        <v>-198710000</v>
      </c>
      <c r="G87" s="107">
        <f t="shared" si="1"/>
        <v>103510000</v>
      </c>
    </row>
    <row r="88" spans="1:7">
      <c r="A88" s="92" t="s">
        <v>95</v>
      </c>
      <c r="B88" s="92" t="s">
        <v>96</v>
      </c>
      <c r="C88" s="92" t="s">
        <v>97</v>
      </c>
      <c r="D88" s="92" t="s">
        <v>399</v>
      </c>
      <c r="E88" s="92" t="s">
        <v>400</v>
      </c>
      <c r="F88" s="92" t="s">
        <v>401</v>
      </c>
      <c r="G88" s="92" t="s">
        <v>402</v>
      </c>
    </row>
    <row r="89" spans="1:7" ht="21.6">
      <c r="A89" s="93" t="s">
        <v>209</v>
      </c>
      <c r="B89" s="107" t="s">
        <v>210</v>
      </c>
      <c r="C89" s="85">
        <v>399048041</v>
      </c>
      <c r="D89" s="85">
        <v>199663041</v>
      </c>
      <c r="E89" s="85">
        <v>71391440</v>
      </c>
      <c r="F89" s="85">
        <v>49730000</v>
      </c>
      <c r="G89" s="85">
        <v>78541601</v>
      </c>
    </row>
    <row r="90" spans="1:7" ht="21.6">
      <c r="A90" s="93" t="s">
        <v>211</v>
      </c>
      <c r="B90" s="85" t="s">
        <v>212</v>
      </c>
      <c r="C90" s="85">
        <v>8197198327</v>
      </c>
      <c r="D90" s="85">
        <v>5389559348</v>
      </c>
      <c r="E90" s="85">
        <v>882465175</v>
      </c>
      <c r="F90" s="85">
        <v>2109929479</v>
      </c>
      <c r="G90" s="85">
        <v>2406164694</v>
      </c>
    </row>
    <row r="91" spans="1:7" ht="21.6">
      <c r="B91" s="109" t="s">
        <v>44</v>
      </c>
      <c r="C91" s="109">
        <f>SUM(C89:C90)</f>
        <v>8596246368</v>
      </c>
      <c r="D91" s="109">
        <f t="shared" ref="D91:G91" si="2">SUM(D89:D90)</f>
        <v>5589222389</v>
      </c>
      <c r="E91" s="109">
        <f t="shared" si="2"/>
        <v>953856615</v>
      </c>
      <c r="F91" s="109">
        <f t="shared" si="2"/>
        <v>2159659479</v>
      </c>
      <c r="G91" s="109">
        <f t="shared" si="2"/>
        <v>2484706295</v>
      </c>
    </row>
    <row r="92" spans="1:7" ht="21.6">
      <c r="B92" s="85"/>
      <c r="C92" s="85"/>
      <c r="D92" s="85"/>
      <c r="E92" s="85"/>
      <c r="F92" s="85"/>
      <c r="G92" s="85"/>
    </row>
    <row r="93" spans="1:7">
      <c r="C93" s="75">
        <v>0</v>
      </c>
      <c r="D93" s="75">
        <v>0</v>
      </c>
      <c r="E93" s="75">
        <v>0</v>
      </c>
      <c r="F93" s="75">
        <v>0</v>
      </c>
      <c r="G93" s="75">
        <v>0</v>
      </c>
    </row>
  </sheetData>
  <customSheetViews>
    <customSheetView guid="{74ED7A36-0A6D-419F-AF21-86902042F3A1}" scale="130" showPageBreaks="1" state="hidden" view="pageBreakPreview" topLeftCell="A19">
      <selection activeCell="C67" sqref="C67"/>
      <pageMargins left="0.7" right="0.7" top="0.75" bottom="0.75" header="0.3" footer="0.3"/>
      <pageSetup paperSize="9" orientation="portrait" r:id="rId1"/>
    </customSheetView>
    <customSheetView guid="{B5B449E6-4D3E-4E3D-A79F-8E3967E791B9}" topLeftCell="A13">
      <selection activeCell="B17" sqref="B17"/>
      <pageMargins left="0.7" right="0.7" top="0.75" bottom="0.75" header="0.3" footer="0.3"/>
      <pageSetup paperSize="9" orientation="portrait" r:id="rId2"/>
    </customSheetView>
    <customSheetView guid="{90326ADD-529F-4FDD-921F-DD227CA80475}" scale="130" showPageBreaks="1" view="pageBreakPreview" topLeftCell="A15">
      <selection activeCell="D22" sqref="D22"/>
      <pageMargins left="0.7" right="0.7" top="0.75" bottom="0.75" header="0.3" footer="0.3"/>
      <pageSetup paperSize="9" orientation="portrait" r:id="rId3"/>
    </customSheetView>
    <customSheetView guid="{2927D1D2-98DD-41DA-A352-1FC52098543F}" scale="130" showPageBreaks="1" state="hidden" view="pageBreakPreview" topLeftCell="A19">
      <selection activeCell="C67" sqref="C67"/>
      <pageMargins left="0.7" right="0.7" top="0.75" bottom="0.75" header="0.3" footer="0.3"/>
      <pageSetup paperSize="9" orientation="portrait" r:id="rId4"/>
    </customSheetView>
    <customSheetView guid="{7F2FF59E-536A-4325-AEE2-63F0D1B42E10}" scale="130" showPageBreaks="1" state="hidden" view="pageBreakPreview" topLeftCell="A19">
      <selection activeCell="C67" sqref="C67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5"/>
  <sheetViews>
    <sheetView rightToLeft="1" topLeftCell="A38" workbookViewId="0">
      <selection activeCell="C67" sqref="C67"/>
    </sheetView>
  </sheetViews>
  <sheetFormatPr defaultRowHeight="15"/>
  <cols>
    <col min="1" max="1" width="7" bestFit="1" customWidth="1"/>
    <col min="2" max="2" width="17.1796875" bestFit="1" customWidth="1"/>
    <col min="3" max="3" width="5.6328125" bestFit="1" customWidth="1"/>
    <col min="4" max="4" width="8.1796875" bestFit="1" customWidth="1"/>
    <col min="5" max="5" width="8.453125" bestFit="1" customWidth="1"/>
    <col min="6" max="6" width="51.453125" bestFit="1" customWidth="1"/>
    <col min="7" max="7" width="16" style="75" bestFit="1" customWidth="1"/>
    <col min="8" max="8" width="6" bestFit="1" customWidth="1"/>
  </cols>
  <sheetData>
    <row r="1" spans="1:8">
      <c r="A1" s="72" t="s">
        <v>215</v>
      </c>
      <c r="B1" s="72" t="s">
        <v>216</v>
      </c>
      <c r="C1" s="72" t="s">
        <v>217</v>
      </c>
      <c r="D1" s="72" t="s">
        <v>218</v>
      </c>
      <c r="E1" s="72" t="s">
        <v>219</v>
      </c>
      <c r="F1" s="72" t="s">
        <v>220</v>
      </c>
      <c r="G1" s="74" t="s">
        <v>221</v>
      </c>
      <c r="H1" s="72" t="s">
        <v>222</v>
      </c>
    </row>
    <row r="2" spans="1:8">
      <c r="A2" s="72">
        <v>0</v>
      </c>
      <c r="B2" s="72" t="s">
        <v>224</v>
      </c>
      <c r="C2" s="72" t="s">
        <v>168</v>
      </c>
      <c r="D2" s="72">
        <v>0</v>
      </c>
      <c r="E2" s="72">
        <v>0</v>
      </c>
      <c r="F2" s="72" t="s">
        <v>168</v>
      </c>
      <c r="G2" s="74">
        <v>0</v>
      </c>
      <c r="H2" s="72">
        <v>0</v>
      </c>
    </row>
    <row r="3" spans="1:8">
      <c r="A3" s="72">
        <v>9</v>
      </c>
      <c r="B3" s="72" t="s">
        <v>225</v>
      </c>
      <c r="C3" s="72" t="s">
        <v>168</v>
      </c>
      <c r="D3" s="72">
        <v>8</v>
      </c>
      <c r="E3" s="72">
        <v>0</v>
      </c>
      <c r="F3" s="72" t="s">
        <v>226</v>
      </c>
      <c r="G3" s="74">
        <v>68500000</v>
      </c>
      <c r="H3" s="72">
        <v>0</v>
      </c>
    </row>
    <row r="4" spans="1:8">
      <c r="A4" s="72">
        <v>18</v>
      </c>
      <c r="B4" s="72" t="s">
        <v>227</v>
      </c>
      <c r="C4" s="72" t="s">
        <v>168</v>
      </c>
      <c r="D4" s="72">
        <v>17</v>
      </c>
      <c r="E4" s="72">
        <v>0</v>
      </c>
      <c r="F4" s="72" t="s">
        <v>228</v>
      </c>
      <c r="G4" s="74">
        <v>2000000</v>
      </c>
      <c r="H4" s="72">
        <v>0</v>
      </c>
    </row>
    <row r="5" spans="1:8">
      <c r="A5" s="72">
        <v>115</v>
      </c>
      <c r="B5" s="72" t="s">
        <v>229</v>
      </c>
      <c r="C5" s="72" t="s">
        <v>168</v>
      </c>
      <c r="D5" s="72">
        <v>70</v>
      </c>
      <c r="E5" s="72">
        <v>0</v>
      </c>
      <c r="F5" s="72" t="s">
        <v>230</v>
      </c>
      <c r="G5" s="74">
        <v>22000000</v>
      </c>
      <c r="H5" s="72">
        <v>0</v>
      </c>
    </row>
    <row r="6" spans="1:8">
      <c r="A6" s="72">
        <v>127</v>
      </c>
      <c r="B6" s="72" t="s">
        <v>231</v>
      </c>
      <c r="C6" s="72" t="s">
        <v>168</v>
      </c>
      <c r="D6" s="72">
        <v>84</v>
      </c>
      <c r="E6" s="72">
        <v>0</v>
      </c>
      <c r="F6" s="72" t="s">
        <v>232</v>
      </c>
      <c r="G6" s="74">
        <v>19300000</v>
      </c>
      <c r="H6" s="72">
        <v>0</v>
      </c>
    </row>
    <row r="7" spans="1:8">
      <c r="A7" s="72">
        <v>127</v>
      </c>
      <c r="B7" s="72" t="s">
        <v>231</v>
      </c>
      <c r="C7" s="72" t="s">
        <v>168</v>
      </c>
      <c r="D7" s="72">
        <v>84</v>
      </c>
      <c r="E7" s="72">
        <v>0</v>
      </c>
      <c r="F7" s="72" t="s">
        <v>233</v>
      </c>
      <c r="G7" s="74">
        <v>26800000</v>
      </c>
      <c r="H7" s="72">
        <v>0</v>
      </c>
    </row>
    <row r="8" spans="1:8">
      <c r="A8" s="72">
        <v>150</v>
      </c>
      <c r="B8" s="72" t="s">
        <v>234</v>
      </c>
      <c r="C8" s="72" t="s">
        <v>168</v>
      </c>
      <c r="D8" s="72">
        <v>116</v>
      </c>
      <c r="E8" s="72">
        <v>0</v>
      </c>
      <c r="F8" s="72" t="s">
        <v>235</v>
      </c>
      <c r="G8" s="74">
        <v>5460000</v>
      </c>
      <c r="H8" s="72">
        <v>0</v>
      </c>
    </row>
    <row r="9" spans="1:8">
      <c r="A9" s="72">
        <v>150</v>
      </c>
      <c r="B9" s="72" t="s">
        <v>234</v>
      </c>
      <c r="C9" s="72" t="s">
        <v>168</v>
      </c>
      <c r="D9" s="72">
        <v>116</v>
      </c>
      <c r="E9" s="72">
        <v>0</v>
      </c>
      <c r="F9" s="72" t="s">
        <v>236</v>
      </c>
      <c r="G9" s="74">
        <v>4000000</v>
      </c>
      <c r="H9" s="72">
        <v>0</v>
      </c>
    </row>
    <row r="10" spans="1:8">
      <c r="A10" s="72">
        <v>173</v>
      </c>
      <c r="B10" s="72" t="s">
        <v>237</v>
      </c>
      <c r="C10" s="72" t="s">
        <v>168</v>
      </c>
      <c r="D10" s="72">
        <v>165</v>
      </c>
      <c r="E10" s="72">
        <v>0</v>
      </c>
      <c r="F10" s="72" t="s">
        <v>238</v>
      </c>
      <c r="G10" s="74">
        <v>16000000</v>
      </c>
      <c r="H10" s="72">
        <v>0</v>
      </c>
    </row>
    <row r="11" spans="1:8">
      <c r="A11" s="72">
        <v>186</v>
      </c>
      <c r="B11" s="72" t="s">
        <v>239</v>
      </c>
      <c r="C11" s="72" t="s">
        <v>168</v>
      </c>
      <c r="D11" s="72">
        <v>180</v>
      </c>
      <c r="E11" s="72">
        <v>0</v>
      </c>
      <c r="F11" s="72" t="s">
        <v>240</v>
      </c>
      <c r="G11" s="74">
        <v>3689230875</v>
      </c>
      <c r="H11" s="72">
        <v>0</v>
      </c>
    </row>
    <row r="12" spans="1:8">
      <c r="A12" s="72">
        <v>192</v>
      </c>
      <c r="B12" s="72" t="s">
        <v>241</v>
      </c>
      <c r="C12" s="72" t="s">
        <v>168</v>
      </c>
      <c r="D12" s="72">
        <v>199</v>
      </c>
      <c r="E12" s="72">
        <v>0</v>
      </c>
      <c r="F12" s="72" t="s">
        <v>242</v>
      </c>
      <c r="G12" s="74">
        <v>500000</v>
      </c>
      <c r="H12" s="72">
        <v>0</v>
      </c>
    </row>
    <row r="13" spans="1:8">
      <c r="A13" s="72">
        <v>192</v>
      </c>
      <c r="B13" s="72" t="s">
        <v>241</v>
      </c>
      <c r="C13" s="72" t="s">
        <v>168</v>
      </c>
      <c r="D13" s="72">
        <v>199</v>
      </c>
      <c r="E13" s="72">
        <v>0</v>
      </c>
      <c r="F13" s="72" t="s">
        <v>243</v>
      </c>
      <c r="G13" s="74">
        <v>2800000</v>
      </c>
      <c r="H13" s="72">
        <v>0</v>
      </c>
    </row>
    <row r="14" spans="1:8" ht="25.2">
      <c r="A14" s="72">
        <v>192</v>
      </c>
      <c r="B14" s="72" t="s">
        <v>241</v>
      </c>
      <c r="C14" s="73" t="s">
        <v>168</v>
      </c>
      <c r="D14" s="72">
        <v>199</v>
      </c>
      <c r="E14" s="72">
        <v>0</v>
      </c>
      <c r="F14" s="72" t="s">
        <v>244</v>
      </c>
      <c r="G14" s="74">
        <v>36575000</v>
      </c>
      <c r="H14" s="72">
        <v>0</v>
      </c>
    </row>
    <row r="15" spans="1:8">
      <c r="A15" s="72">
        <v>195</v>
      </c>
      <c r="B15" s="72" t="s">
        <v>241</v>
      </c>
      <c r="C15" s="72" t="s">
        <v>168</v>
      </c>
      <c r="D15" s="72">
        <v>202</v>
      </c>
      <c r="E15" s="72">
        <v>0</v>
      </c>
      <c r="F15" s="72" t="s">
        <v>245</v>
      </c>
      <c r="G15" s="74">
        <v>9000000</v>
      </c>
      <c r="H15" s="72">
        <v>0</v>
      </c>
    </row>
    <row r="16" spans="1:8">
      <c r="A16" s="72">
        <v>222</v>
      </c>
      <c r="B16" s="72" t="s">
        <v>246</v>
      </c>
      <c r="C16" s="72" t="s">
        <v>168</v>
      </c>
      <c r="D16" s="72">
        <v>233</v>
      </c>
      <c r="E16" s="72">
        <v>0</v>
      </c>
      <c r="F16" s="72" t="s">
        <v>247</v>
      </c>
      <c r="G16" s="74">
        <v>92200000</v>
      </c>
      <c r="H16" s="72">
        <v>0</v>
      </c>
    </row>
    <row r="17" spans="1:8">
      <c r="A17" s="72">
        <v>265</v>
      </c>
      <c r="B17" s="72" t="s">
        <v>248</v>
      </c>
      <c r="C17" s="72" t="s">
        <v>168</v>
      </c>
      <c r="D17" s="72">
        <v>279</v>
      </c>
      <c r="E17" s="72">
        <v>0</v>
      </c>
      <c r="F17" s="72" t="s">
        <v>249</v>
      </c>
      <c r="G17" s="74">
        <v>54050000</v>
      </c>
      <c r="H17" s="72">
        <v>0</v>
      </c>
    </row>
    <row r="18" spans="1:8">
      <c r="A18" s="72">
        <v>266</v>
      </c>
      <c r="B18" s="72" t="s">
        <v>248</v>
      </c>
      <c r="C18" s="72" t="s">
        <v>168</v>
      </c>
      <c r="D18" s="72">
        <v>280</v>
      </c>
      <c r="E18" s="72">
        <v>0</v>
      </c>
      <c r="F18" s="72" t="s">
        <v>250</v>
      </c>
      <c r="G18" s="74">
        <v>94935000</v>
      </c>
      <c r="H18" s="72">
        <v>0</v>
      </c>
    </row>
    <row r="19" spans="1:8">
      <c r="A19" s="72">
        <v>266</v>
      </c>
      <c r="B19" s="72" t="s">
        <v>248</v>
      </c>
      <c r="C19" s="72" t="s">
        <v>168</v>
      </c>
      <c r="D19" s="72">
        <v>280</v>
      </c>
      <c r="E19" s="72">
        <v>0</v>
      </c>
      <c r="F19" s="72" t="s">
        <v>251</v>
      </c>
      <c r="G19" s="74">
        <v>65605000</v>
      </c>
      <c r="H19" s="72">
        <v>0</v>
      </c>
    </row>
    <row r="20" spans="1:8">
      <c r="A20" s="72">
        <v>274</v>
      </c>
      <c r="B20" s="72" t="s">
        <v>248</v>
      </c>
      <c r="C20" s="72" t="s">
        <v>168</v>
      </c>
      <c r="D20" s="72">
        <v>288</v>
      </c>
      <c r="E20" s="72">
        <v>0</v>
      </c>
      <c r="F20" s="72" t="s">
        <v>252</v>
      </c>
      <c r="G20" s="74">
        <v>55000000</v>
      </c>
      <c r="H20" s="72">
        <v>0</v>
      </c>
    </row>
    <row r="21" spans="1:8">
      <c r="A21" s="72">
        <v>354</v>
      </c>
      <c r="B21" s="72" t="s">
        <v>253</v>
      </c>
      <c r="C21" s="72" t="s">
        <v>168</v>
      </c>
      <c r="D21" s="72">
        <v>340</v>
      </c>
      <c r="E21" s="72">
        <v>0</v>
      </c>
      <c r="F21" s="72" t="s">
        <v>254</v>
      </c>
      <c r="G21" s="74">
        <v>120000000</v>
      </c>
      <c r="H21" s="72">
        <v>0</v>
      </c>
    </row>
    <row r="22" spans="1:8">
      <c r="A22" s="72">
        <v>371</v>
      </c>
      <c r="B22" s="72" t="s">
        <v>255</v>
      </c>
      <c r="C22" s="72" t="s">
        <v>168</v>
      </c>
      <c r="D22" s="72">
        <v>367</v>
      </c>
      <c r="E22" s="72">
        <v>0</v>
      </c>
      <c r="F22" s="72" t="s">
        <v>256</v>
      </c>
      <c r="G22" s="74">
        <v>7500000</v>
      </c>
      <c r="H22" s="72">
        <v>0</v>
      </c>
    </row>
    <row r="23" spans="1:8">
      <c r="A23" s="72">
        <v>371</v>
      </c>
      <c r="B23" s="72" t="s">
        <v>255</v>
      </c>
      <c r="C23" s="72" t="s">
        <v>168</v>
      </c>
      <c r="D23" s="72">
        <v>367</v>
      </c>
      <c r="E23" s="72">
        <v>0</v>
      </c>
      <c r="F23" s="72" t="s">
        <v>257</v>
      </c>
      <c r="G23" s="74">
        <v>35000000</v>
      </c>
      <c r="H23" s="72">
        <v>0</v>
      </c>
    </row>
    <row r="24" spans="1:8">
      <c r="A24" s="72">
        <v>431</v>
      </c>
      <c r="B24" s="72" t="s">
        <v>258</v>
      </c>
      <c r="C24" s="72" t="s">
        <v>168</v>
      </c>
      <c r="D24" s="72">
        <v>441</v>
      </c>
      <c r="E24" s="72">
        <v>0</v>
      </c>
      <c r="F24" s="72" t="s">
        <v>259</v>
      </c>
      <c r="G24" s="74">
        <v>2600000</v>
      </c>
      <c r="H24" s="72">
        <v>0</v>
      </c>
    </row>
    <row r="25" spans="1:8">
      <c r="A25" s="72">
        <v>437</v>
      </c>
      <c r="B25" s="72" t="s">
        <v>260</v>
      </c>
      <c r="C25" s="72" t="s">
        <v>168</v>
      </c>
      <c r="D25" s="72">
        <v>448</v>
      </c>
      <c r="E25" s="72">
        <v>0</v>
      </c>
      <c r="F25" s="72" t="s">
        <v>261</v>
      </c>
      <c r="G25" s="74">
        <v>7000000</v>
      </c>
      <c r="H25" s="72">
        <v>0</v>
      </c>
    </row>
    <row r="26" spans="1:8">
      <c r="A26" s="72">
        <v>437</v>
      </c>
      <c r="B26" s="72" t="s">
        <v>260</v>
      </c>
      <c r="C26" s="72" t="s">
        <v>168</v>
      </c>
      <c r="D26" s="72">
        <v>448</v>
      </c>
      <c r="E26" s="72">
        <v>0</v>
      </c>
      <c r="F26" s="72" t="s">
        <v>233</v>
      </c>
      <c r="G26" s="74">
        <v>5000000</v>
      </c>
      <c r="H26" s="72">
        <v>0</v>
      </c>
    </row>
    <row r="27" spans="1:8">
      <c r="A27" s="72">
        <v>462</v>
      </c>
      <c r="B27" s="72" t="s">
        <v>262</v>
      </c>
      <c r="C27" s="72" t="s">
        <v>168</v>
      </c>
      <c r="D27" s="72">
        <v>483</v>
      </c>
      <c r="E27" s="72">
        <v>0</v>
      </c>
      <c r="F27" s="72" t="s">
        <v>263</v>
      </c>
      <c r="G27" s="74">
        <v>125040000</v>
      </c>
      <c r="H27" s="72">
        <v>0</v>
      </c>
    </row>
    <row r="28" spans="1:8">
      <c r="A28" s="72">
        <v>471</v>
      </c>
      <c r="B28" s="72" t="s">
        <v>264</v>
      </c>
      <c r="C28" s="72" t="s">
        <v>168</v>
      </c>
      <c r="D28" s="72">
        <v>492</v>
      </c>
      <c r="E28" s="72">
        <v>0</v>
      </c>
      <c r="F28" s="72" t="s">
        <v>265</v>
      </c>
      <c r="G28" s="74">
        <v>55000000</v>
      </c>
      <c r="H28" s="72">
        <v>0</v>
      </c>
    </row>
    <row r="29" spans="1:8">
      <c r="A29" s="78" t="s">
        <v>44</v>
      </c>
      <c r="B29" s="78"/>
      <c r="C29" s="78"/>
      <c r="D29" s="78"/>
      <c r="E29" s="78"/>
      <c r="F29" s="78" t="s">
        <v>44</v>
      </c>
      <c r="G29" s="79">
        <v>4621095875</v>
      </c>
      <c r="H29" s="78">
        <v>0</v>
      </c>
    </row>
    <row r="30" spans="1:8">
      <c r="A30" s="97" t="s">
        <v>215</v>
      </c>
      <c r="B30" s="97" t="s">
        <v>216</v>
      </c>
      <c r="C30" s="97" t="s">
        <v>217</v>
      </c>
      <c r="D30" s="97" t="s">
        <v>218</v>
      </c>
      <c r="E30" s="97" t="s">
        <v>219</v>
      </c>
      <c r="F30" s="97" t="s">
        <v>220</v>
      </c>
      <c r="G30" s="97" t="s">
        <v>221</v>
      </c>
    </row>
    <row r="31" spans="1:8">
      <c r="A31" s="72">
        <v>592</v>
      </c>
      <c r="B31" s="72" t="s">
        <v>454</v>
      </c>
      <c r="C31" s="72" t="s">
        <v>168</v>
      </c>
      <c r="D31" s="72">
        <v>598</v>
      </c>
      <c r="E31" s="72">
        <v>0</v>
      </c>
      <c r="F31" s="72" t="s">
        <v>455</v>
      </c>
      <c r="G31" s="74">
        <v>46950000</v>
      </c>
    </row>
    <row r="32" spans="1:8">
      <c r="A32" s="72">
        <v>613</v>
      </c>
      <c r="B32" s="72" t="s">
        <v>456</v>
      </c>
      <c r="C32" s="72" t="s">
        <v>168</v>
      </c>
      <c r="D32" s="72">
        <v>639</v>
      </c>
      <c r="E32" s="72">
        <v>0</v>
      </c>
      <c r="F32" s="72" t="s">
        <v>457</v>
      </c>
      <c r="G32" s="74">
        <v>55000000</v>
      </c>
    </row>
    <row r="33" spans="1:7">
      <c r="A33" s="72">
        <v>613</v>
      </c>
      <c r="B33" s="72" t="s">
        <v>456</v>
      </c>
      <c r="C33" s="72" t="s">
        <v>168</v>
      </c>
      <c r="D33" s="72">
        <v>639</v>
      </c>
      <c r="E33" s="72">
        <v>0</v>
      </c>
      <c r="F33" s="72" t="s">
        <v>458</v>
      </c>
      <c r="G33" s="74">
        <v>50000000</v>
      </c>
    </row>
    <row r="34" spans="1:7">
      <c r="A34" s="72">
        <v>628</v>
      </c>
      <c r="B34" s="72" t="s">
        <v>459</v>
      </c>
      <c r="C34" s="72" t="s">
        <v>168</v>
      </c>
      <c r="D34" s="72">
        <v>658</v>
      </c>
      <c r="E34" s="72">
        <v>0</v>
      </c>
      <c r="F34" s="72" t="s">
        <v>460</v>
      </c>
      <c r="G34" s="74">
        <v>13910000</v>
      </c>
    </row>
    <row r="35" spans="1:7">
      <c r="A35" s="72">
        <v>628</v>
      </c>
      <c r="B35" s="72" t="s">
        <v>459</v>
      </c>
      <c r="C35" s="72" t="s">
        <v>168</v>
      </c>
      <c r="D35" s="72">
        <v>658</v>
      </c>
      <c r="E35" s="72">
        <v>0</v>
      </c>
      <c r="F35" s="72" t="s">
        <v>460</v>
      </c>
      <c r="G35" s="74">
        <v>47480000</v>
      </c>
    </row>
    <row r="36" spans="1:7">
      <c r="A36" s="72">
        <v>639</v>
      </c>
      <c r="B36" s="72" t="s">
        <v>461</v>
      </c>
      <c r="C36" s="72" t="s">
        <v>168</v>
      </c>
      <c r="D36" s="72">
        <v>671</v>
      </c>
      <c r="E36" s="72">
        <v>0</v>
      </c>
      <c r="F36" s="72" t="s">
        <v>462</v>
      </c>
      <c r="G36" s="74">
        <v>2200000</v>
      </c>
    </row>
    <row r="37" spans="1:7">
      <c r="A37" s="72">
        <v>639</v>
      </c>
      <c r="B37" s="72" t="s">
        <v>461</v>
      </c>
      <c r="C37" s="72" t="s">
        <v>168</v>
      </c>
      <c r="D37" s="72">
        <v>671</v>
      </c>
      <c r="E37" s="72">
        <v>0</v>
      </c>
      <c r="F37" s="72" t="s">
        <v>463</v>
      </c>
      <c r="G37" s="74">
        <v>1150000</v>
      </c>
    </row>
    <row r="38" spans="1:7">
      <c r="A38" s="72">
        <v>746</v>
      </c>
      <c r="B38" s="72" t="s">
        <v>464</v>
      </c>
      <c r="C38" s="72" t="s">
        <v>168</v>
      </c>
      <c r="D38" s="72">
        <v>725</v>
      </c>
      <c r="E38" s="72">
        <v>0</v>
      </c>
      <c r="F38" s="72" t="s">
        <v>465</v>
      </c>
      <c r="G38" s="74">
        <v>3100000</v>
      </c>
    </row>
    <row r="39" spans="1:7">
      <c r="A39" s="72">
        <v>746</v>
      </c>
      <c r="B39" s="72" t="s">
        <v>464</v>
      </c>
      <c r="C39" s="72" t="s">
        <v>168</v>
      </c>
      <c r="D39" s="72">
        <v>725</v>
      </c>
      <c r="E39" s="72">
        <v>0</v>
      </c>
      <c r="F39" s="72" t="s">
        <v>466</v>
      </c>
      <c r="G39" s="74">
        <v>70000000</v>
      </c>
    </row>
    <row r="40" spans="1:7">
      <c r="A40" s="72">
        <v>746</v>
      </c>
      <c r="B40" s="72" t="s">
        <v>464</v>
      </c>
      <c r="C40" s="72" t="s">
        <v>168</v>
      </c>
      <c r="D40" s="72">
        <v>725</v>
      </c>
      <c r="E40" s="72">
        <v>0</v>
      </c>
      <c r="F40" s="72" t="s">
        <v>467</v>
      </c>
      <c r="G40" s="74">
        <v>18000000</v>
      </c>
    </row>
    <row r="41" spans="1:7">
      <c r="A41" s="72">
        <v>746</v>
      </c>
      <c r="B41" s="72" t="s">
        <v>464</v>
      </c>
      <c r="C41" s="72" t="s">
        <v>168</v>
      </c>
      <c r="D41" s="72">
        <v>725</v>
      </c>
      <c r="E41" s="72">
        <v>0</v>
      </c>
      <c r="F41" s="72" t="s">
        <v>468</v>
      </c>
      <c r="G41" s="74">
        <v>4000000</v>
      </c>
    </row>
    <row r="42" spans="1:7">
      <c r="A42" s="72">
        <v>746</v>
      </c>
      <c r="B42" s="72" t="s">
        <v>464</v>
      </c>
      <c r="C42" s="72" t="s">
        <v>168</v>
      </c>
      <c r="D42" s="72">
        <v>725</v>
      </c>
      <c r="E42" s="72">
        <v>0</v>
      </c>
      <c r="F42" s="72" t="s">
        <v>469</v>
      </c>
      <c r="G42" s="74">
        <v>1500000</v>
      </c>
    </row>
    <row r="43" spans="1:7">
      <c r="A43" s="72">
        <v>760</v>
      </c>
      <c r="B43" s="72" t="s">
        <v>470</v>
      </c>
      <c r="C43" s="72" t="s">
        <v>168</v>
      </c>
      <c r="D43" s="72">
        <v>743</v>
      </c>
      <c r="E43" s="72">
        <v>0</v>
      </c>
      <c r="F43" s="72" t="s">
        <v>471</v>
      </c>
      <c r="G43" s="74">
        <v>5800000</v>
      </c>
    </row>
    <row r="44" spans="1:7">
      <c r="A44" s="72">
        <v>760</v>
      </c>
      <c r="B44" s="72" t="s">
        <v>470</v>
      </c>
      <c r="C44" s="72" t="s">
        <v>168</v>
      </c>
      <c r="D44" s="72">
        <v>743</v>
      </c>
      <c r="E44" s="72">
        <v>0</v>
      </c>
      <c r="F44" s="72" t="s">
        <v>472</v>
      </c>
      <c r="G44" s="74">
        <v>4430000</v>
      </c>
    </row>
    <row r="45" spans="1:7">
      <c r="A45" s="72">
        <v>785</v>
      </c>
      <c r="B45" s="72" t="s">
        <v>473</v>
      </c>
      <c r="C45" s="72" t="s">
        <v>168</v>
      </c>
      <c r="D45" s="72">
        <v>769</v>
      </c>
      <c r="E45" s="72">
        <v>0</v>
      </c>
      <c r="F45" s="72" t="s">
        <v>474</v>
      </c>
      <c r="G45" s="74">
        <v>130000000</v>
      </c>
    </row>
    <row r="46" spans="1:7">
      <c r="A46" s="72">
        <v>796</v>
      </c>
      <c r="B46" s="72" t="s">
        <v>475</v>
      </c>
      <c r="C46" s="72" t="s">
        <v>168</v>
      </c>
      <c r="D46" s="72">
        <v>784</v>
      </c>
      <c r="E46" s="72">
        <v>0</v>
      </c>
      <c r="F46" s="72" t="s">
        <v>476</v>
      </c>
      <c r="G46" s="74">
        <v>2000000</v>
      </c>
    </row>
    <row r="47" spans="1:7">
      <c r="A47" s="72">
        <v>796</v>
      </c>
      <c r="B47" s="72" t="s">
        <v>475</v>
      </c>
      <c r="C47" s="72" t="s">
        <v>168</v>
      </c>
      <c r="D47" s="72">
        <v>784</v>
      </c>
      <c r="E47" s="72">
        <v>0</v>
      </c>
      <c r="F47" s="72" t="s">
        <v>477</v>
      </c>
      <c r="G47" s="74">
        <v>3227000</v>
      </c>
    </row>
    <row r="48" spans="1:7">
      <c r="A48" s="72">
        <v>829</v>
      </c>
      <c r="B48" s="72" t="s">
        <v>478</v>
      </c>
      <c r="C48" s="72" t="s">
        <v>168</v>
      </c>
      <c r="D48" s="72">
        <v>830</v>
      </c>
      <c r="E48" s="72">
        <v>0</v>
      </c>
      <c r="F48" s="72" t="s">
        <v>479</v>
      </c>
      <c r="G48" s="74">
        <v>16815000</v>
      </c>
    </row>
    <row r="49" spans="1:7">
      <c r="A49" s="72">
        <v>829</v>
      </c>
      <c r="B49" s="72" t="s">
        <v>478</v>
      </c>
      <c r="C49" s="72" t="s">
        <v>168</v>
      </c>
      <c r="D49" s="72">
        <v>830</v>
      </c>
      <c r="E49" s="72">
        <v>0</v>
      </c>
      <c r="F49" s="72" t="s">
        <v>480</v>
      </c>
      <c r="G49" s="74">
        <v>11400000</v>
      </c>
    </row>
    <row r="50" spans="1:7">
      <c r="A50" s="72">
        <v>829</v>
      </c>
      <c r="B50" s="72" t="s">
        <v>478</v>
      </c>
      <c r="C50" s="72" t="s">
        <v>168</v>
      </c>
      <c r="D50" s="72">
        <v>830</v>
      </c>
      <c r="E50" s="72">
        <v>0</v>
      </c>
      <c r="F50" s="72" t="s">
        <v>481</v>
      </c>
      <c r="G50" s="74">
        <v>13600000</v>
      </c>
    </row>
    <row r="51" spans="1:7">
      <c r="A51" s="72">
        <v>865</v>
      </c>
      <c r="B51" s="72" t="s">
        <v>482</v>
      </c>
      <c r="C51" s="72" t="s">
        <v>168</v>
      </c>
      <c r="D51" s="72">
        <v>902</v>
      </c>
      <c r="E51" s="72">
        <v>0</v>
      </c>
      <c r="F51" s="72" t="s">
        <v>483</v>
      </c>
      <c r="G51" s="74">
        <v>40000000</v>
      </c>
    </row>
    <row r="52" spans="1:7">
      <c r="A52" s="72">
        <v>865</v>
      </c>
      <c r="B52" s="72" t="s">
        <v>482</v>
      </c>
      <c r="C52" s="72" t="s">
        <v>168</v>
      </c>
      <c r="D52" s="72">
        <v>902</v>
      </c>
      <c r="E52" s="72">
        <v>0</v>
      </c>
      <c r="F52" s="72" t="s">
        <v>484</v>
      </c>
      <c r="G52" s="74">
        <v>26890000</v>
      </c>
    </row>
    <row r="53" spans="1:7">
      <c r="A53" s="72">
        <v>964</v>
      </c>
      <c r="B53" s="72" t="s">
        <v>485</v>
      </c>
      <c r="C53" s="72" t="s">
        <v>168</v>
      </c>
      <c r="D53" s="72">
        <v>942</v>
      </c>
      <c r="E53" s="72">
        <v>0</v>
      </c>
      <c r="F53" s="72" t="s">
        <v>486</v>
      </c>
      <c r="G53" s="74">
        <v>7700000</v>
      </c>
    </row>
    <row r="54" spans="1:7">
      <c r="A54" s="72">
        <v>985</v>
      </c>
      <c r="B54" s="72" t="s">
        <v>487</v>
      </c>
      <c r="C54" s="72" t="s">
        <v>168</v>
      </c>
      <c r="D54" s="72">
        <v>965</v>
      </c>
      <c r="E54" s="72">
        <v>0</v>
      </c>
      <c r="F54" s="72" t="s">
        <v>488</v>
      </c>
      <c r="G54" s="74">
        <v>25455000</v>
      </c>
    </row>
    <row r="55" spans="1:7">
      <c r="A55" s="72">
        <v>993</v>
      </c>
      <c r="B55" s="72" t="s">
        <v>489</v>
      </c>
      <c r="C55" s="72" t="s">
        <v>168</v>
      </c>
      <c r="D55" s="72">
        <v>973</v>
      </c>
      <c r="E55" s="72">
        <v>0</v>
      </c>
      <c r="F55" s="72" t="s">
        <v>490</v>
      </c>
      <c r="G55" s="74">
        <v>4400000</v>
      </c>
    </row>
    <row r="56" spans="1:7">
      <c r="A56" s="72">
        <v>1029</v>
      </c>
      <c r="B56" s="72" t="s">
        <v>491</v>
      </c>
      <c r="C56" s="72" t="s">
        <v>168</v>
      </c>
      <c r="D56" s="72">
        <v>1034</v>
      </c>
      <c r="E56" s="72">
        <v>0</v>
      </c>
      <c r="F56" s="72" t="s">
        <v>492</v>
      </c>
      <c r="G56" s="74">
        <v>79200000</v>
      </c>
    </row>
    <row r="57" spans="1:7">
      <c r="A57" s="72">
        <v>1029</v>
      </c>
      <c r="B57" s="72" t="s">
        <v>491</v>
      </c>
      <c r="C57" s="72" t="s">
        <v>168</v>
      </c>
      <c r="D57" s="72">
        <v>1034</v>
      </c>
      <c r="E57" s="72">
        <v>0</v>
      </c>
      <c r="F57" s="72" t="s">
        <v>493</v>
      </c>
      <c r="G57" s="74">
        <v>99730000</v>
      </c>
    </row>
    <row r="58" spans="1:7">
      <c r="A58" s="72">
        <v>1040</v>
      </c>
      <c r="B58" s="72" t="s">
        <v>494</v>
      </c>
      <c r="C58" s="72" t="s">
        <v>168</v>
      </c>
      <c r="D58" s="72">
        <v>1052</v>
      </c>
      <c r="E58" s="72">
        <v>0</v>
      </c>
      <c r="F58" s="72" t="s">
        <v>495</v>
      </c>
      <c r="G58" s="74">
        <v>50000000</v>
      </c>
    </row>
    <row r="59" spans="1:7">
      <c r="A59" s="72">
        <v>1040</v>
      </c>
      <c r="B59" s="72" t="s">
        <v>494</v>
      </c>
      <c r="C59" s="72" t="s">
        <v>168</v>
      </c>
      <c r="D59" s="72">
        <v>1052</v>
      </c>
      <c r="E59" s="72">
        <v>0</v>
      </c>
      <c r="F59" s="72" t="s">
        <v>496</v>
      </c>
      <c r="G59" s="74">
        <v>8000000</v>
      </c>
    </row>
    <row r="60" spans="1:7">
      <c r="A60" s="72">
        <v>1040</v>
      </c>
      <c r="B60" s="72" t="s">
        <v>494</v>
      </c>
      <c r="C60" s="72" t="s">
        <v>168</v>
      </c>
      <c r="D60" s="72">
        <v>1052</v>
      </c>
      <c r="E60" s="72">
        <v>0</v>
      </c>
      <c r="F60" s="72" t="s">
        <v>497</v>
      </c>
      <c r="G60" s="74">
        <v>5100000</v>
      </c>
    </row>
    <row r="61" spans="1:7">
      <c r="A61" s="72">
        <v>1040</v>
      </c>
      <c r="B61" s="72" t="s">
        <v>494</v>
      </c>
      <c r="C61" s="72" t="s">
        <v>168</v>
      </c>
      <c r="D61" s="72">
        <v>1052</v>
      </c>
      <c r="E61" s="72">
        <v>0</v>
      </c>
      <c r="F61" s="72" t="s">
        <v>498</v>
      </c>
      <c r="G61" s="74">
        <v>32000000</v>
      </c>
    </row>
    <row r="62" spans="1:7">
      <c r="A62" s="72">
        <v>1055</v>
      </c>
      <c r="B62" s="72" t="s">
        <v>499</v>
      </c>
      <c r="C62" s="72" t="s">
        <v>168</v>
      </c>
      <c r="D62" s="72">
        <v>1095</v>
      </c>
      <c r="E62" s="72">
        <v>0</v>
      </c>
      <c r="F62" s="72" t="s">
        <v>500</v>
      </c>
      <c r="G62" s="74">
        <v>15500000</v>
      </c>
    </row>
    <row r="63" spans="1:7">
      <c r="A63" s="72">
        <v>1055</v>
      </c>
      <c r="B63" s="72" t="s">
        <v>499</v>
      </c>
      <c r="C63" s="72" t="s">
        <v>168</v>
      </c>
      <c r="D63" s="72">
        <v>1095</v>
      </c>
      <c r="E63" s="72">
        <v>0</v>
      </c>
      <c r="F63" s="72" t="s">
        <v>501</v>
      </c>
      <c r="G63" s="74">
        <v>18500000</v>
      </c>
    </row>
    <row r="64" spans="1:7">
      <c r="A64" s="72">
        <v>1066</v>
      </c>
      <c r="B64" s="72" t="s">
        <v>502</v>
      </c>
      <c r="C64" s="72" t="s">
        <v>168</v>
      </c>
      <c r="D64" s="72">
        <v>1113</v>
      </c>
      <c r="E64" s="72">
        <v>0</v>
      </c>
      <c r="F64" s="72" t="s">
        <v>503</v>
      </c>
      <c r="G64" s="74">
        <v>40000000</v>
      </c>
    </row>
    <row r="65" spans="1:8">
      <c r="A65" s="78" t="s">
        <v>44</v>
      </c>
      <c r="B65" s="78"/>
      <c r="C65" s="78"/>
      <c r="D65" s="78"/>
      <c r="E65" s="78"/>
      <c r="F65" s="78" t="s">
        <v>44</v>
      </c>
      <c r="G65" s="79">
        <f>SUM(G31:G64)</f>
        <v>953037000</v>
      </c>
      <c r="H65" s="78">
        <v>0</v>
      </c>
    </row>
  </sheetData>
  <customSheetViews>
    <customSheetView guid="{74ED7A36-0A6D-419F-AF21-86902042F3A1}" state="hidden" topLeftCell="A38">
      <selection activeCell="C67" sqref="C67"/>
      <pageMargins left="0.7" right="0.7" top="0.75" bottom="0.75" header="0.3" footer="0.3"/>
    </customSheetView>
    <customSheetView guid="{B5B449E6-4D3E-4E3D-A79F-8E3967E791B9}" topLeftCell="A7">
      <selection activeCell="F22" sqref="F22"/>
      <pageMargins left="0.7" right="0.7" top="0.75" bottom="0.75" header="0.3" footer="0.3"/>
    </customSheetView>
    <customSheetView guid="{90326ADD-529F-4FDD-921F-DD227CA80475}" topLeftCell="A38">
      <selection activeCell="G65" sqref="G65"/>
      <pageMargins left="0.7" right="0.7" top="0.75" bottom="0.75" header="0.3" footer="0.3"/>
    </customSheetView>
    <customSheetView guid="{2927D1D2-98DD-41DA-A352-1FC52098543F}" state="hidden" topLeftCell="A38">
      <selection activeCell="C67" sqref="C67"/>
      <pageMargins left="0.7" right="0.7" top="0.75" bottom="0.75" header="0.3" footer="0.3"/>
    </customSheetView>
    <customSheetView guid="{7F2FF59E-536A-4325-AEE2-63F0D1B42E10}" state="hidden" topLeftCell="A38">
      <selection activeCell="C67" sqref="C6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6"/>
  <sheetViews>
    <sheetView rightToLeft="1" workbookViewId="0">
      <selection activeCell="C67" sqref="C67"/>
    </sheetView>
  </sheetViews>
  <sheetFormatPr defaultRowHeight="15"/>
  <cols>
    <col min="1" max="1" width="7" bestFit="1" customWidth="1"/>
    <col min="2" max="2" width="17.1796875" bestFit="1" customWidth="1"/>
    <col min="3" max="3" width="5.6328125" bestFit="1" customWidth="1"/>
    <col min="4" max="4" width="8.1796875" bestFit="1" customWidth="1"/>
    <col min="5" max="5" width="8.453125" bestFit="1" customWidth="1"/>
    <col min="6" max="6" width="77.90625" bestFit="1" customWidth="1"/>
    <col min="7" max="7" width="14.453125" style="75" bestFit="1" customWidth="1"/>
    <col min="8" max="8" width="6" bestFit="1" customWidth="1"/>
  </cols>
  <sheetData>
    <row r="1" spans="1:8">
      <c r="A1" s="72" t="s">
        <v>215</v>
      </c>
      <c r="B1" s="72" t="s">
        <v>216</v>
      </c>
      <c r="C1" s="72" t="s">
        <v>217</v>
      </c>
      <c r="D1" s="72" t="s">
        <v>218</v>
      </c>
      <c r="E1" s="72" t="s">
        <v>219</v>
      </c>
      <c r="F1" s="72" t="s">
        <v>220</v>
      </c>
      <c r="G1" s="74" t="s">
        <v>221</v>
      </c>
      <c r="H1" s="72" t="s">
        <v>222</v>
      </c>
    </row>
    <row r="2" spans="1:8">
      <c r="A2" s="72">
        <v>0</v>
      </c>
      <c r="B2" s="72" t="s">
        <v>224</v>
      </c>
      <c r="C2" s="72" t="s">
        <v>168</v>
      </c>
      <c r="D2" s="72">
        <v>0</v>
      </c>
      <c r="E2" s="72">
        <v>0</v>
      </c>
      <c r="F2" s="72" t="s">
        <v>168</v>
      </c>
      <c r="G2" s="74">
        <v>0</v>
      </c>
      <c r="H2" s="72">
        <v>0</v>
      </c>
    </row>
    <row r="3" spans="1:8">
      <c r="A3" s="72">
        <v>18</v>
      </c>
      <c r="B3" s="72" t="s">
        <v>227</v>
      </c>
      <c r="C3" s="72" t="s">
        <v>168</v>
      </c>
      <c r="D3" s="72">
        <v>17</v>
      </c>
      <c r="E3" s="72">
        <v>0</v>
      </c>
      <c r="F3" s="72" t="s">
        <v>266</v>
      </c>
      <c r="G3" s="74">
        <v>4880000</v>
      </c>
      <c r="H3" s="72">
        <v>0</v>
      </c>
    </row>
    <row r="4" spans="1:8">
      <c r="A4" s="72">
        <v>52</v>
      </c>
      <c r="B4" s="72" t="s">
        <v>267</v>
      </c>
      <c r="C4" s="72" t="s">
        <v>168</v>
      </c>
      <c r="D4" s="72">
        <v>52</v>
      </c>
      <c r="E4" s="72">
        <v>0</v>
      </c>
      <c r="F4" s="72" t="s">
        <v>268</v>
      </c>
      <c r="G4" s="74">
        <v>10000000</v>
      </c>
      <c r="H4" s="72">
        <v>0</v>
      </c>
    </row>
    <row r="5" spans="1:8">
      <c r="A5" s="72">
        <v>173</v>
      </c>
      <c r="B5" s="72" t="s">
        <v>237</v>
      </c>
      <c r="C5" s="72" t="s">
        <v>168</v>
      </c>
      <c r="D5" s="72">
        <v>165</v>
      </c>
      <c r="E5" s="72">
        <v>0</v>
      </c>
      <c r="F5" s="72" t="s">
        <v>269</v>
      </c>
      <c r="G5" s="74">
        <v>1900000</v>
      </c>
      <c r="H5" s="72">
        <v>0</v>
      </c>
    </row>
    <row r="6" spans="1:8">
      <c r="A6" s="72">
        <v>245</v>
      </c>
      <c r="B6" s="72" t="s">
        <v>270</v>
      </c>
      <c r="C6" s="72" t="s">
        <v>168</v>
      </c>
      <c r="D6" s="72">
        <v>256</v>
      </c>
      <c r="E6" s="72">
        <v>0</v>
      </c>
      <c r="F6" s="72" t="s">
        <v>271</v>
      </c>
      <c r="G6" s="74">
        <v>4500000</v>
      </c>
      <c r="H6" s="72">
        <v>0</v>
      </c>
    </row>
    <row r="7" spans="1:8">
      <c r="A7" s="72">
        <v>437</v>
      </c>
      <c r="B7" s="72" t="s">
        <v>260</v>
      </c>
      <c r="C7" s="72" t="s">
        <v>168</v>
      </c>
      <c r="D7" s="72">
        <v>448</v>
      </c>
      <c r="E7" s="72">
        <v>0</v>
      </c>
      <c r="F7" s="72" t="s">
        <v>272</v>
      </c>
      <c r="G7" s="74">
        <v>3100000</v>
      </c>
      <c r="H7" s="72">
        <v>0</v>
      </c>
    </row>
    <row r="8" spans="1:8">
      <c r="A8" s="72">
        <v>437</v>
      </c>
      <c r="B8" s="72" t="s">
        <v>260</v>
      </c>
      <c r="C8" s="72" t="s">
        <v>168</v>
      </c>
      <c r="D8" s="72">
        <v>448</v>
      </c>
      <c r="E8" s="72">
        <v>0</v>
      </c>
      <c r="F8" s="72" t="s">
        <v>273</v>
      </c>
      <c r="G8" s="74">
        <v>2120000</v>
      </c>
      <c r="H8" s="72">
        <v>0</v>
      </c>
    </row>
    <row r="9" spans="1:8">
      <c r="A9" s="72">
        <v>454</v>
      </c>
      <c r="B9" s="72" t="s">
        <v>274</v>
      </c>
      <c r="C9" s="72" t="s">
        <v>168</v>
      </c>
      <c r="D9" s="72">
        <v>475</v>
      </c>
      <c r="E9" s="72">
        <v>0</v>
      </c>
      <c r="F9" s="72" t="s">
        <v>275</v>
      </c>
      <c r="G9" s="74">
        <v>15000000</v>
      </c>
      <c r="H9" s="72">
        <v>0</v>
      </c>
    </row>
    <row r="10" spans="1:8">
      <c r="A10" s="72">
        <v>18</v>
      </c>
      <c r="B10" s="72" t="s">
        <v>227</v>
      </c>
      <c r="C10" s="72" t="s">
        <v>168</v>
      </c>
      <c r="D10" s="72">
        <v>17</v>
      </c>
      <c r="E10" s="72">
        <v>0</v>
      </c>
      <c r="F10" s="72" t="s">
        <v>276</v>
      </c>
      <c r="G10" s="74">
        <v>18800000</v>
      </c>
      <c r="H10" s="72">
        <v>0</v>
      </c>
    </row>
    <row r="11" spans="1:8">
      <c r="A11" s="72">
        <v>428</v>
      </c>
      <c r="B11" s="72" t="s">
        <v>277</v>
      </c>
      <c r="C11" s="72" t="s">
        <v>168</v>
      </c>
      <c r="D11" s="72">
        <v>437</v>
      </c>
      <c r="E11" s="72">
        <v>0</v>
      </c>
      <c r="F11" s="72" t="s">
        <v>278</v>
      </c>
      <c r="G11" s="74">
        <v>219417000</v>
      </c>
      <c r="H11" s="72">
        <v>0</v>
      </c>
    </row>
    <row r="12" spans="1:8">
      <c r="A12" s="72">
        <v>487</v>
      </c>
      <c r="B12" s="72" t="s">
        <v>279</v>
      </c>
      <c r="C12" s="72" t="s">
        <v>168</v>
      </c>
      <c r="D12" s="72">
        <v>508</v>
      </c>
      <c r="E12" s="72">
        <v>0</v>
      </c>
      <c r="F12" s="72" t="s">
        <v>280</v>
      </c>
      <c r="G12" s="74">
        <v>8175000</v>
      </c>
      <c r="H12" s="72">
        <v>0</v>
      </c>
    </row>
    <row r="13" spans="1:8">
      <c r="A13" s="78" t="s">
        <v>44</v>
      </c>
      <c r="B13" s="78"/>
      <c r="C13" s="78"/>
      <c r="D13" s="78"/>
      <c r="E13" s="78"/>
      <c r="F13" s="78" t="s">
        <v>386</v>
      </c>
      <c r="G13" s="79">
        <v>287892000</v>
      </c>
      <c r="H13" s="78">
        <v>0</v>
      </c>
    </row>
    <row r="14" spans="1:8">
      <c r="A14" s="98" t="s">
        <v>215</v>
      </c>
      <c r="B14" s="98" t="s">
        <v>216</v>
      </c>
      <c r="C14" s="98" t="s">
        <v>217</v>
      </c>
      <c r="D14" s="98" t="s">
        <v>218</v>
      </c>
      <c r="E14" s="98" t="s">
        <v>219</v>
      </c>
      <c r="F14" s="98" t="s">
        <v>220</v>
      </c>
      <c r="G14" s="98" t="s">
        <v>221</v>
      </c>
      <c r="H14" s="98" t="s">
        <v>222</v>
      </c>
    </row>
    <row r="15" spans="1:8">
      <c r="A15" s="100">
        <v>0</v>
      </c>
      <c r="B15" s="99" t="s">
        <v>504</v>
      </c>
      <c r="C15" s="99" t="s">
        <v>168</v>
      </c>
      <c r="D15" s="100">
        <v>0</v>
      </c>
      <c r="E15" s="100">
        <v>0</v>
      </c>
      <c r="F15" s="99" t="s">
        <v>168</v>
      </c>
      <c r="G15" s="74">
        <v>268942000</v>
      </c>
      <c r="H15" s="101">
        <v>0</v>
      </c>
    </row>
    <row r="16" spans="1:8">
      <c r="A16" s="100">
        <v>605</v>
      </c>
      <c r="B16" s="99" t="s">
        <v>505</v>
      </c>
      <c r="C16" s="99" t="s">
        <v>168</v>
      </c>
      <c r="D16" s="100">
        <v>628</v>
      </c>
      <c r="E16" s="100">
        <v>0</v>
      </c>
      <c r="F16" s="99" t="s">
        <v>271</v>
      </c>
      <c r="G16" s="74">
        <v>20000000</v>
      </c>
      <c r="H16" s="101">
        <v>0</v>
      </c>
    </row>
    <row r="17" spans="1:8">
      <c r="A17" s="100">
        <v>639</v>
      </c>
      <c r="B17" s="99" t="s">
        <v>461</v>
      </c>
      <c r="C17" s="99" t="s">
        <v>168</v>
      </c>
      <c r="D17" s="100">
        <v>671</v>
      </c>
      <c r="E17" s="100">
        <v>0</v>
      </c>
      <c r="F17" s="99" t="s">
        <v>506</v>
      </c>
      <c r="G17" s="74">
        <v>42292000</v>
      </c>
      <c r="H17" s="101">
        <v>0</v>
      </c>
    </row>
    <row r="18" spans="1:8">
      <c r="A18" s="100">
        <v>647</v>
      </c>
      <c r="B18" s="99" t="s">
        <v>507</v>
      </c>
      <c r="C18" s="99" t="s">
        <v>168</v>
      </c>
      <c r="D18" s="100">
        <v>681</v>
      </c>
      <c r="E18" s="100">
        <v>0</v>
      </c>
      <c r="F18" s="99" t="s">
        <v>508</v>
      </c>
      <c r="G18" s="74">
        <v>725504000</v>
      </c>
      <c r="H18" s="101">
        <v>0</v>
      </c>
    </row>
    <row r="19" spans="1:8">
      <c r="A19" s="100">
        <v>654</v>
      </c>
      <c r="B19" s="99" t="s">
        <v>509</v>
      </c>
      <c r="C19" s="99" t="s">
        <v>168</v>
      </c>
      <c r="D19" s="100">
        <v>686</v>
      </c>
      <c r="E19" s="100">
        <v>0</v>
      </c>
      <c r="F19" s="99" t="s">
        <v>510</v>
      </c>
      <c r="G19" s="74">
        <v>38231750</v>
      </c>
      <c r="H19" s="101">
        <v>0</v>
      </c>
    </row>
    <row r="20" spans="1:8">
      <c r="A20" s="100">
        <v>674</v>
      </c>
      <c r="B20" s="99" t="s">
        <v>511</v>
      </c>
      <c r="C20" s="99" t="s">
        <v>168</v>
      </c>
      <c r="D20" s="100">
        <v>706</v>
      </c>
      <c r="E20" s="100">
        <v>0</v>
      </c>
      <c r="F20" s="99" t="s">
        <v>512</v>
      </c>
      <c r="G20" s="74">
        <v>14606000</v>
      </c>
      <c r="H20" s="101">
        <v>0</v>
      </c>
    </row>
    <row r="21" spans="1:8">
      <c r="A21" s="100">
        <v>760</v>
      </c>
      <c r="B21" s="99" t="s">
        <v>470</v>
      </c>
      <c r="C21" s="99" t="s">
        <v>168</v>
      </c>
      <c r="D21" s="100">
        <v>743</v>
      </c>
      <c r="E21" s="100">
        <v>0</v>
      </c>
      <c r="F21" s="99" t="s">
        <v>513</v>
      </c>
      <c r="G21" s="74">
        <v>27250000</v>
      </c>
      <c r="H21" s="101">
        <v>0</v>
      </c>
    </row>
    <row r="22" spans="1:8">
      <c r="A22" s="100">
        <v>763</v>
      </c>
      <c r="B22" s="99" t="s">
        <v>470</v>
      </c>
      <c r="C22" s="99" t="s">
        <v>168</v>
      </c>
      <c r="D22" s="100">
        <v>747</v>
      </c>
      <c r="E22" s="100">
        <v>0</v>
      </c>
      <c r="F22" s="99" t="s">
        <v>514</v>
      </c>
      <c r="G22" s="74">
        <v>63500000</v>
      </c>
      <c r="H22" s="101">
        <v>0</v>
      </c>
    </row>
    <row r="23" spans="1:8">
      <c r="A23" s="100">
        <v>765</v>
      </c>
      <c r="B23" s="99" t="s">
        <v>470</v>
      </c>
      <c r="C23" s="99" t="s">
        <v>168</v>
      </c>
      <c r="D23" s="100">
        <v>749</v>
      </c>
      <c r="E23" s="100">
        <v>0</v>
      </c>
      <c r="F23" s="99" t="s">
        <v>515</v>
      </c>
      <c r="G23" s="74">
        <v>283127500</v>
      </c>
      <c r="H23" s="101">
        <v>0</v>
      </c>
    </row>
    <row r="24" spans="1:8">
      <c r="A24" s="100">
        <v>997</v>
      </c>
      <c r="B24" s="99" t="s">
        <v>489</v>
      </c>
      <c r="C24" s="99" t="s">
        <v>168</v>
      </c>
      <c r="D24" s="100">
        <v>977</v>
      </c>
      <c r="E24" s="100">
        <v>0</v>
      </c>
      <c r="F24" s="99" t="s">
        <v>516</v>
      </c>
      <c r="G24" s="74">
        <v>55000000</v>
      </c>
      <c r="H24" s="101">
        <v>0</v>
      </c>
    </row>
    <row r="25" spans="1:8">
      <c r="A25" s="100">
        <v>997</v>
      </c>
      <c r="B25" s="99" t="s">
        <v>489</v>
      </c>
      <c r="C25" s="99" t="s">
        <v>168</v>
      </c>
      <c r="D25" s="100">
        <v>977</v>
      </c>
      <c r="E25" s="100">
        <v>0</v>
      </c>
      <c r="F25" s="99" t="s">
        <v>516</v>
      </c>
      <c r="G25" s="74">
        <v>48000000</v>
      </c>
      <c r="H25" s="101">
        <v>0</v>
      </c>
    </row>
    <row r="26" spans="1:8">
      <c r="A26" s="78" t="s">
        <v>44</v>
      </c>
      <c r="B26" s="78"/>
      <c r="C26" s="78"/>
      <c r="D26" s="78"/>
      <c r="E26" s="78"/>
      <c r="F26" s="78" t="s">
        <v>386</v>
      </c>
      <c r="G26" s="79">
        <f>SUM(G15:G25)</f>
        <v>1586453250</v>
      </c>
      <c r="H26" s="78">
        <v>0</v>
      </c>
    </row>
  </sheetData>
  <customSheetViews>
    <customSheetView guid="{74ED7A36-0A6D-419F-AF21-86902042F3A1}" state="hidden">
      <selection activeCell="C67" sqref="C67"/>
      <pageMargins left="0.7" right="0.7" top="0.75" bottom="0.75" header="0.3" footer="0.3"/>
    </customSheetView>
    <customSheetView guid="{B5B449E6-4D3E-4E3D-A79F-8E3967E791B9}">
      <selection activeCell="F5" sqref="F5"/>
      <pageMargins left="0.7" right="0.7" top="0.75" bottom="0.75" header="0.3" footer="0.3"/>
    </customSheetView>
    <customSheetView guid="{90326ADD-529F-4FDD-921F-DD227CA80475}">
      <selection activeCell="G15" sqref="G15:G25"/>
      <pageMargins left="0.7" right="0.7" top="0.75" bottom="0.75" header="0.3" footer="0.3"/>
    </customSheetView>
    <customSheetView guid="{2927D1D2-98DD-41DA-A352-1FC52098543F}" state="hidden">
      <selection activeCell="C67" sqref="C67"/>
      <pageMargins left="0.7" right="0.7" top="0.75" bottom="0.75" header="0.3" footer="0.3"/>
    </customSheetView>
    <customSheetView guid="{7F2FF59E-536A-4325-AEE2-63F0D1B42E10}" state="hidden">
      <selection activeCell="C67" sqref="C6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3"/>
  <sheetViews>
    <sheetView rightToLeft="1" topLeftCell="C73" workbookViewId="0">
      <selection activeCell="C67" sqref="C67"/>
    </sheetView>
  </sheetViews>
  <sheetFormatPr defaultRowHeight="15"/>
  <cols>
    <col min="1" max="1" width="7" bestFit="1" customWidth="1"/>
    <col min="2" max="2" width="17.1796875" bestFit="1" customWidth="1"/>
    <col min="3" max="3" width="5.81640625" bestFit="1" customWidth="1"/>
    <col min="4" max="4" width="8.1796875" bestFit="1" customWidth="1"/>
    <col min="5" max="5" width="8.453125" bestFit="1" customWidth="1"/>
    <col min="6" max="6" width="112.90625" bestFit="1" customWidth="1"/>
    <col min="7" max="7" width="16" style="75" bestFit="1" customWidth="1"/>
    <col min="8" max="8" width="6" bestFit="1" customWidth="1"/>
  </cols>
  <sheetData>
    <row r="1" spans="1:8">
      <c r="A1" s="72" t="s">
        <v>215</v>
      </c>
      <c r="B1" s="76" t="s">
        <v>216</v>
      </c>
      <c r="C1" s="72" t="s">
        <v>217</v>
      </c>
      <c r="D1" s="72" t="s">
        <v>218</v>
      </c>
      <c r="E1" s="72" t="s">
        <v>219</v>
      </c>
      <c r="F1" s="72" t="s">
        <v>220</v>
      </c>
      <c r="G1" s="74" t="s">
        <v>221</v>
      </c>
      <c r="H1" s="72" t="s">
        <v>222</v>
      </c>
    </row>
    <row r="2" spans="1:8">
      <c r="A2" s="72">
        <v>0</v>
      </c>
      <c r="B2" s="76" t="s">
        <v>224</v>
      </c>
      <c r="C2" s="72" t="s">
        <v>168</v>
      </c>
      <c r="D2" s="72">
        <v>0</v>
      </c>
      <c r="E2" s="72">
        <v>0</v>
      </c>
      <c r="F2" s="72" t="s">
        <v>168</v>
      </c>
      <c r="G2" s="74">
        <v>0</v>
      </c>
      <c r="H2" s="72">
        <v>0</v>
      </c>
    </row>
    <row r="3" spans="1:8">
      <c r="A3" s="72">
        <v>20</v>
      </c>
      <c r="B3" s="76" t="s">
        <v>227</v>
      </c>
      <c r="C3" s="72" t="s">
        <v>168</v>
      </c>
      <c r="D3" s="72">
        <v>19</v>
      </c>
      <c r="E3" s="72">
        <v>0</v>
      </c>
      <c r="F3" s="72" t="s">
        <v>281</v>
      </c>
      <c r="G3" s="74">
        <v>7000000</v>
      </c>
      <c r="H3" s="72">
        <v>0</v>
      </c>
    </row>
    <row r="4" spans="1:8">
      <c r="A4" s="72">
        <v>20</v>
      </c>
      <c r="B4" s="76" t="s">
        <v>227</v>
      </c>
      <c r="C4" s="72" t="s">
        <v>168</v>
      </c>
      <c r="D4" s="72">
        <v>19</v>
      </c>
      <c r="E4" s="72">
        <v>0</v>
      </c>
      <c r="F4" s="72" t="s">
        <v>281</v>
      </c>
      <c r="G4" s="74">
        <v>7000000</v>
      </c>
      <c r="H4" s="72">
        <v>0</v>
      </c>
    </row>
    <row r="5" spans="1:8">
      <c r="A5" s="72">
        <v>20</v>
      </c>
      <c r="B5" s="76" t="s">
        <v>227</v>
      </c>
      <c r="C5" s="72" t="s">
        <v>168</v>
      </c>
      <c r="D5" s="72">
        <v>19</v>
      </c>
      <c r="E5" s="72">
        <v>0</v>
      </c>
      <c r="F5" s="72" t="s">
        <v>281</v>
      </c>
      <c r="G5" s="74">
        <v>5000000</v>
      </c>
      <c r="H5" s="72">
        <v>0</v>
      </c>
    </row>
    <row r="6" spans="1:8">
      <c r="A6" s="72">
        <v>20</v>
      </c>
      <c r="B6" s="76" t="s">
        <v>227</v>
      </c>
      <c r="C6" s="72" t="s">
        <v>168</v>
      </c>
      <c r="D6" s="72">
        <v>19</v>
      </c>
      <c r="E6" s="72">
        <v>0</v>
      </c>
      <c r="F6" s="72" t="s">
        <v>281</v>
      </c>
      <c r="G6" s="74">
        <v>5000000</v>
      </c>
      <c r="H6" s="72">
        <v>0</v>
      </c>
    </row>
    <row r="7" spans="1:8">
      <c r="A7" s="72">
        <v>20</v>
      </c>
      <c r="B7" s="76" t="s">
        <v>227</v>
      </c>
      <c r="C7" s="72" t="s">
        <v>168</v>
      </c>
      <c r="D7" s="72">
        <v>19</v>
      </c>
      <c r="E7" s="72">
        <v>0</v>
      </c>
      <c r="F7" s="72" t="s">
        <v>281</v>
      </c>
      <c r="G7" s="74">
        <v>3000000</v>
      </c>
      <c r="H7" s="72">
        <v>0</v>
      </c>
    </row>
    <row r="8" spans="1:8">
      <c r="A8" s="72">
        <v>20</v>
      </c>
      <c r="B8" s="76" t="s">
        <v>227</v>
      </c>
      <c r="C8" s="72" t="s">
        <v>168</v>
      </c>
      <c r="D8" s="72">
        <v>19</v>
      </c>
      <c r="E8" s="72">
        <v>0</v>
      </c>
      <c r="F8" s="72" t="s">
        <v>281</v>
      </c>
      <c r="G8" s="74">
        <v>3000000</v>
      </c>
      <c r="H8" s="72">
        <v>0</v>
      </c>
    </row>
    <row r="9" spans="1:8">
      <c r="A9" s="72">
        <v>22</v>
      </c>
      <c r="B9" s="76" t="s">
        <v>227</v>
      </c>
      <c r="C9" s="72" t="s">
        <v>282</v>
      </c>
      <c r="D9" s="72">
        <v>21</v>
      </c>
      <c r="E9" s="72">
        <v>0</v>
      </c>
      <c r="F9" s="72" t="s">
        <v>283</v>
      </c>
      <c r="G9" s="74">
        <v>5000000</v>
      </c>
      <c r="H9" s="72">
        <v>0</v>
      </c>
    </row>
    <row r="10" spans="1:8">
      <c r="A10" s="72">
        <v>22</v>
      </c>
      <c r="B10" s="76" t="s">
        <v>227</v>
      </c>
      <c r="C10" s="72" t="s">
        <v>168</v>
      </c>
      <c r="D10" s="72">
        <v>21</v>
      </c>
      <c r="E10" s="72">
        <v>0</v>
      </c>
      <c r="F10" s="72" t="s">
        <v>283</v>
      </c>
      <c r="G10" s="74">
        <v>5000000</v>
      </c>
      <c r="H10" s="72">
        <v>0</v>
      </c>
    </row>
    <row r="11" spans="1:8">
      <c r="A11" s="72">
        <v>22</v>
      </c>
      <c r="B11" s="76" t="s">
        <v>227</v>
      </c>
      <c r="C11" s="72" t="s">
        <v>168</v>
      </c>
      <c r="D11" s="72">
        <v>21</v>
      </c>
      <c r="E11" s="72">
        <v>0</v>
      </c>
      <c r="F11" s="72" t="s">
        <v>283</v>
      </c>
      <c r="G11" s="74">
        <v>5000000</v>
      </c>
      <c r="H11" s="72">
        <v>0</v>
      </c>
    </row>
    <row r="12" spans="1:8">
      <c r="A12" s="72">
        <v>22</v>
      </c>
      <c r="B12" s="76" t="s">
        <v>227</v>
      </c>
      <c r="C12" s="72" t="s">
        <v>168</v>
      </c>
      <c r="D12" s="72">
        <v>21</v>
      </c>
      <c r="E12" s="72">
        <v>0</v>
      </c>
      <c r="F12" s="72" t="s">
        <v>283</v>
      </c>
      <c r="G12" s="74">
        <v>5000000</v>
      </c>
      <c r="H12" s="72">
        <v>0</v>
      </c>
    </row>
    <row r="13" spans="1:8">
      <c r="A13" s="72">
        <v>22</v>
      </c>
      <c r="B13" s="76" t="s">
        <v>227</v>
      </c>
      <c r="C13" s="72" t="s">
        <v>168</v>
      </c>
      <c r="D13" s="72">
        <v>21</v>
      </c>
      <c r="E13" s="72">
        <v>0</v>
      </c>
      <c r="F13" s="72" t="s">
        <v>283</v>
      </c>
      <c r="G13" s="74">
        <v>5000000</v>
      </c>
      <c r="H13" s="72">
        <v>0</v>
      </c>
    </row>
    <row r="14" spans="1:8" ht="25.2">
      <c r="A14" s="72">
        <v>28</v>
      </c>
      <c r="B14" s="76" t="s">
        <v>284</v>
      </c>
      <c r="C14" s="73" t="s">
        <v>285</v>
      </c>
      <c r="D14" s="72">
        <v>28</v>
      </c>
      <c r="E14" s="72">
        <v>0</v>
      </c>
      <c r="F14" s="72" t="s">
        <v>286</v>
      </c>
      <c r="G14" s="74">
        <v>20000000</v>
      </c>
      <c r="H14" s="72">
        <v>0</v>
      </c>
    </row>
    <row r="15" spans="1:8">
      <c r="A15" s="72">
        <v>62</v>
      </c>
      <c r="B15" s="76" t="s">
        <v>287</v>
      </c>
      <c r="C15" s="72" t="s">
        <v>168</v>
      </c>
      <c r="D15" s="72">
        <v>62</v>
      </c>
      <c r="E15" s="72">
        <v>0</v>
      </c>
      <c r="F15" s="72" t="s">
        <v>288</v>
      </c>
      <c r="G15" s="74">
        <v>7000000</v>
      </c>
      <c r="H15" s="72">
        <v>0</v>
      </c>
    </row>
    <row r="16" spans="1:8">
      <c r="A16" s="72">
        <v>62</v>
      </c>
      <c r="B16" s="76" t="s">
        <v>287</v>
      </c>
      <c r="C16" s="72" t="s">
        <v>168</v>
      </c>
      <c r="D16" s="72">
        <v>62</v>
      </c>
      <c r="E16" s="72">
        <v>0</v>
      </c>
      <c r="F16" s="72" t="s">
        <v>288</v>
      </c>
      <c r="G16" s="74">
        <v>7000000</v>
      </c>
      <c r="H16" s="72">
        <v>0</v>
      </c>
    </row>
    <row r="17" spans="1:8">
      <c r="A17" s="72">
        <v>62</v>
      </c>
      <c r="B17" s="76" t="s">
        <v>287</v>
      </c>
      <c r="C17" s="72" t="s">
        <v>168</v>
      </c>
      <c r="D17" s="72">
        <v>62</v>
      </c>
      <c r="E17" s="72">
        <v>0</v>
      </c>
      <c r="F17" s="72" t="s">
        <v>288</v>
      </c>
      <c r="G17" s="74">
        <v>5000000</v>
      </c>
      <c r="H17" s="72">
        <v>0</v>
      </c>
    </row>
    <row r="18" spans="1:8">
      <c r="A18" s="72">
        <v>62</v>
      </c>
      <c r="B18" s="76" t="s">
        <v>287</v>
      </c>
      <c r="C18" s="72" t="s">
        <v>168</v>
      </c>
      <c r="D18" s="72">
        <v>62</v>
      </c>
      <c r="E18" s="72">
        <v>0</v>
      </c>
      <c r="F18" s="72" t="s">
        <v>288</v>
      </c>
      <c r="G18" s="74">
        <v>5000000</v>
      </c>
      <c r="H18" s="72">
        <v>0</v>
      </c>
    </row>
    <row r="19" spans="1:8">
      <c r="A19" s="72">
        <v>62</v>
      </c>
      <c r="B19" s="76" t="s">
        <v>287</v>
      </c>
      <c r="C19" s="72" t="s">
        <v>168</v>
      </c>
      <c r="D19" s="72">
        <v>62</v>
      </c>
      <c r="E19" s="72">
        <v>0</v>
      </c>
      <c r="F19" s="72" t="s">
        <v>288</v>
      </c>
      <c r="G19" s="74">
        <v>3000000</v>
      </c>
      <c r="H19" s="72">
        <v>0</v>
      </c>
    </row>
    <row r="20" spans="1:8">
      <c r="A20" s="72">
        <v>62</v>
      </c>
      <c r="B20" s="76" t="s">
        <v>287</v>
      </c>
      <c r="C20" s="72" t="s">
        <v>168</v>
      </c>
      <c r="D20" s="72">
        <v>62</v>
      </c>
      <c r="E20" s="72">
        <v>0</v>
      </c>
      <c r="F20" s="72" t="s">
        <v>288</v>
      </c>
      <c r="G20" s="74">
        <v>3000000</v>
      </c>
      <c r="H20" s="72">
        <v>0</v>
      </c>
    </row>
    <row r="21" spans="1:8">
      <c r="A21" s="72">
        <v>63</v>
      </c>
      <c r="B21" s="76" t="s">
        <v>287</v>
      </c>
      <c r="C21" s="72" t="s">
        <v>168</v>
      </c>
      <c r="D21" s="72">
        <v>63</v>
      </c>
      <c r="E21" s="72">
        <v>0</v>
      </c>
      <c r="F21" s="72" t="s">
        <v>289</v>
      </c>
      <c r="G21" s="74">
        <v>10000000</v>
      </c>
      <c r="H21" s="72">
        <v>0</v>
      </c>
    </row>
    <row r="22" spans="1:8">
      <c r="A22" s="72">
        <v>63</v>
      </c>
      <c r="B22" s="76" t="s">
        <v>287</v>
      </c>
      <c r="C22" s="72" t="s">
        <v>168</v>
      </c>
      <c r="D22" s="72">
        <v>63</v>
      </c>
      <c r="E22" s="72">
        <v>0</v>
      </c>
      <c r="F22" s="72" t="s">
        <v>289</v>
      </c>
      <c r="G22" s="74">
        <v>10000000</v>
      </c>
      <c r="H22" s="72">
        <v>0</v>
      </c>
    </row>
    <row r="23" spans="1:8">
      <c r="A23" s="72">
        <v>63</v>
      </c>
      <c r="B23" s="76" t="s">
        <v>287</v>
      </c>
      <c r="C23" s="72" t="s">
        <v>168</v>
      </c>
      <c r="D23" s="72">
        <v>63</v>
      </c>
      <c r="E23" s="72">
        <v>0</v>
      </c>
      <c r="F23" s="72" t="s">
        <v>289</v>
      </c>
      <c r="G23" s="74">
        <v>10000000</v>
      </c>
      <c r="H23" s="72">
        <v>0</v>
      </c>
    </row>
    <row r="24" spans="1:8">
      <c r="A24" s="72">
        <v>170</v>
      </c>
      <c r="B24" s="76" t="s">
        <v>237</v>
      </c>
      <c r="C24" s="72" t="s">
        <v>168</v>
      </c>
      <c r="D24" s="72">
        <v>162</v>
      </c>
      <c r="E24" s="72">
        <v>0</v>
      </c>
      <c r="F24" s="72" t="s">
        <v>290</v>
      </c>
      <c r="G24" s="74">
        <v>1500000</v>
      </c>
      <c r="H24" s="72">
        <v>0</v>
      </c>
    </row>
    <row r="25" spans="1:8">
      <c r="A25" s="72">
        <v>212</v>
      </c>
      <c r="B25" s="76" t="s">
        <v>246</v>
      </c>
      <c r="C25" s="72" t="s">
        <v>168</v>
      </c>
      <c r="D25" s="72">
        <v>221</v>
      </c>
      <c r="E25" s="72">
        <v>0</v>
      </c>
      <c r="F25" s="72" t="s">
        <v>291</v>
      </c>
      <c r="G25" s="74">
        <v>7000000</v>
      </c>
      <c r="H25" s="72">
        <v>0</v>
      </c>
    </row>
    <row r="26" spans="1:8">
      <c r="A26" s="72">
        <v>212</v>
      </c>
      <c r="B26" s="76" t="s">
        <v>246</v>
      </c>
      <c r="C26" s="72" t="s">
        <v>168</v>
      </c>
      <c r="D26" s="72">
        <v>221</v>
      </c>
      <c r="E26" s="72">
        <v>0</v>
      </c>
      <c r="F26" s="72" t="s">
        <v>291</v>
      </c>
      <c r="G26" s="74">
        <v>7000000</v>
      </c>
      <c r="H26" s="72">
        <v>0</v>
      </c>
    </row>
    <row r="27" spans="1:8">
      <c r="A27" s="72">
        <v>212</v>
      </c>
      <c r="B27" s="76" t="s">
        <v>246</v>
      </c>
      <c r="C27" s="72" t="s">
        <v>168</v>
      </c>
      <c r="D27" s="72">
        <v>221</v>
      </c>
      <c r="E27" s="72">
        <v>0</v>
      </c>
      <c r="F27" s="72" t="s">
        <v>291</v>
      </c>
      <c r="G27" s="74">
        <v>7000000</v>
      </c>
      <c r="H27" s="72">
        <v>0</v>
      </c>
    </row>
    <row r="28" spans="1:8">
      <c r="A28" s="72">
        <v>212</v>
      </c>
      <c r="B28" s="76" t="s">
        <v>246</v>
      </c>
      <c r="C28" s="72" t="s">
        <v>168</v>
      </c>
      <c r="D28" s="72">
        <v>221</v>
      </c>
      <c r="E28" s="72">
        <v>0</v>
      </c>
      <c r="F28" s="72" t="s">
        <v>291</v>
      </c>
      <c r="G28" s="74">
        <v>5000000</v>
      </c>
      <c r="H28" s="72">
        <v>0</v>
      </c>
    </row>
    <row r="29" spans="1:8">
      <c r="A29" s="72">
        <v>212</v>
      </c>
      <c r="B29" s="76" t="s">
        <v>246</v>
      </c>
      <c r="C29" s="72" t="s">
        <v>168</v>
      </c>
      <c r="D29" s="72">
        <v>221</v>
      </c>
      <c r="E29" s="72">
        <v>0</v>
      </c>
      <c r="F29" s="72" t="s">
        <v>291</v>
      </c>
      <c r="G29" s="74">
        <v>5000000</v>
      </c>
      <c r="H29" s="72">
        <v>0</v>
      </c>
    </row>
    <row r="30" spans="1:8">
      <c r="A30" s="72">
        <v>212</v>
      </c>
      <c r="B30" s="76" t="s">
        <v>246</v>
      </c>
      <c r="C30" s="72" t="s">
        <v>168</v>
      </c>
      <c r="D30" s="72">
        <v>221</v>
      </c>
      <c r="E30" s="72">
        <v>0</v>
      </c>
      <c r="F30" s="72" t="s">
        <v>291</v>
      </c>
      <c r="G30" s="74">
        <v>3000000</v>
      </c>
      <c r="H30" s="72">
        <v>0</v>
      </c>
    </row>
    <row r="31" spans="1:8">
      <c r="A31" s="72">
        <v>212</v>
      </c>
      <c r="B31" s="76" t="s">
        <v>246</v>
      </c>
      <c r="C31" s="72" t="s">
        <v>168</v>
      </c>
      <c r="D31" s="72">
        <v>221</v>
      </c>
      <c r="E31" s="72">
        <v>0</v>
      </c>
      <c r="F31" s="72" t="s">
        <v>291</v>
      </c>
      <c r="G31" s="74">
        <v>3000000</v>
      </c>
      <c r="H31" s="72">
        <v>0</v>
      </c>
    </row>
    <row r="32" spans="1:8">
      <c r="A32" s="72">
        <v>212</v>
      </c>
      <c r="B32" s="76" t="s">
        <v>246</v>
      </c>
      <c r="C32" s="72" t="s">
        <v>168</v>
      </c>
      <c r="D32" s="72">
        <v>221</v>
      </c>
      <c r="E32" s="72">
        <v>0</v>
      </c>
      <c r="F32" s="72" t="s">
        <v>291</v>
      </c>
      <c r="G32" s="74">
        <v>3000000</v>
      </c>
      <c r="H32" s="72">
        <v>0</v>
      </c>
    </row>
    <row r="33" spans="1:8">
      <c r="A33" s="72">
        <v>258</v>
      </c>
      <c r="B33" s="76" t="s">
        <v>292</v>
      </c>
      <c r="C33" s="72" t="s">
        <v>168</v>
      </c>
      <c r="D33" s="72">
        <v>270</v>
      </c>
      <c r="E33" s="72">
        <v>0</v>
      </c>
      <c r="F33" s="72" t="s">
        <v>293</v>
      </c>
      <c r="G33" s="74">
        <v>1000000</v>
      </c>
      <c r="H33" s="72">
        <v>0</v>
      </c>
    </row>
    <row r="34" spans="1:8">
      <c r="A34" s="72">
        <v>258</v>
      </c>
      <c r="B34" s="76" t="s">
        <v>292</v>
      </c>
      <c r="C34" s="72" t="s">
        <v>168</v>
      </c>
      <c r="D34" s="72">
        <v>270</v>
      </c>
      <c r="E34" s="72">
        <v>0</v>
      </c>
      <c r="F34" s="72" t="s">
        <v>293</v>
      </c>
      <c r="G34" s="74">
        <v>6000000</v>
      </c>
      <c r="H34" s="72">
        <v>0</v>
      </c>
    </row>
    <row r="35" spans="1:8">
      <c r="A35" s="72">
        <v>258</v>
      </c>
      <c r="B35" s="76" t="s">
        <v>292</v>
      </c>
      <c r="C35" s="72" t="s">
        <v>168</v>
      </c>
      <c r="D35" s="72">
        <v>270</v>
      </c>
      <c r="E35" s="72">
        <v>0</v>
      </c>
      <c r="F35" s="72" t="s">
        <v>293</v>
      </c>
      <c r="G35" s="74">
        <v>13000000</v>
      </c>
      <c r="H35" s="72">
        <v>0</v>
      </c>
    </row>
    <row r="36" spans="1:8">
      <c r="A36" s="72">
        <v>258</v>
      </c>
      <c r="B36" s="76" t="s">
        <v>292</v>
      </c>
      <c r="C36" s="72" t="s">
        <v>168</v>
      </c>
      <c r="D36" s="72">
        <v>270</v>
      </c>
      <c r="E36" s="72">
        <v>0</v>
      </c>
      <c r="F36" s="72" t="s">
        <v>293</v>
      </c>
      <c r="G36" s="74">
        <v>4000000</v>
      </c>
      <c r="H36" s="72">
        <v>0</v>
      </c>
    </row>
    <row r="37" spans="1:8">
      <c r="A37" s="72">
        <v>258</v>
      </c>
      <c r="B37" s="76" t="s">
        <v>292</v>
      </c>
      <c r="C37" s="72" t="s">
        <v>168</v>
      </c>
      <c r="D37" s="72">
        <v>270</v>
      </c>
      <c r="E37" s="72">
        <v>0</v>
      </c>
      <c r="F37" s="72" t="s">
        <v>293</v>
      </c>
      <c r="G37" s="74">
        <v>3000000</v>
      </c>
      <c r="H37" s="72">
        <v>0</v>
      </c>
    </row>
    <row r="38" spans="1:8">
      <c r="A38" s="72">
        <v>258</v>
      </c>
      <c r="B38" s="76" t="s">
        <v>292</v>
      </c>
      <c r="C38" s="72" t="s">
        <v>168</v>
      </c>
      <c r="D38" s="72">
        <v>270</v>
      </c>
      <c r="E38" s="72">
        <v>0</v>
      </c>
      <c r="F38" s="72" t="s">
        <v>293</v>
      </c>
      <c r="G38" s="74">
        <v>2000000</v>
      </c>
      <c r="H38" s="72">
        <v>0</v>
      </c>
    </row>
    <row r="39" spans="1:8">
      <c r="A39" s="72">
        <v>259</v>
      </c>
      <c r="B39" s="76" t="s">
        <v>292</v>
      </c>
      <c r="C39" s="72" t="s">
        <v>168</v>
      </c>
      <c r="D39" s="72">
        <v>271</v>
      </c>
      <c r="E39" s="72">
        <v>0</v>
      </c>
      <c r="F39" s="72" t="s">
        <v>294</v>
      </c>
      <c r="G39" s="74">
        <v>40000000</v>
      </c>
      <c r="H39" s="72">
        <v>0</v>
      </c>
    </row>
    <row r="40" spans="1:8">
      <c r="A40" s="72">
        <v>259</v>
      </c>
      <c r="B40" s="76" t="s">
        <v>292</v>
      </c>
      <c r="C40" s="72" t="s">
        <v>168</v>
      </c>
      <c r="D40" s="72">
        <v>271</v>
      </c>
      <c r="E40" s="72">
        <v>0</v>
      </c>
      <c r="F40" s="72" t="s">
        <v>294</v>
      </c>
      <c r="G40" s="74">
        <v>1000000</v>
      </c>
      <c r="H40" s="72">
        <v>0</v>
      </c>
    </row>
    <row r="41" spans="1:8">
      <c r="A41" s="72">
        <v>259</v>
      </c>
      <c r="B41" s="76" t="s">
        <v>292</v>
      </c>
      <c r="C41" s="72" t="s">
        <v>168</v>
      </c>
      <c r="D41" s="72">
        <v>271</v>
      </c>
      <c r="E41" s="72">
        <v>0</v>
      </c>
      <c r="F41" s="72" t="s">
        <v>294</v>
      </c>
      <c r="G41" s="74">
        <v>3000000</v>
      </c>
      <c r="H41" s="72">
        <v>0</v>
      </c>
    </row>
    <row r="42" spans="1:8">
      <c r="A42" s="72">
        <v>259</v>
      </c>
      <c r="B42" s="76" t="s">
        <v>292</v>
      </c>
      <c r="C42" s="72" t="s">
        <v>168</v>
      </c>
      <c r="D42" s="72">
        <v>271</v>
      </c>
      <c r="E42" s="72">
        <v>0</v>
      </c>
      <c r="F42" s="72" t="s">
        <v>294</v>
      </c>
      <c r="G42" s="74">
        <v>2000000</v>
      </c>
      <c r="H42" s="72">
        <v>0</v>
      </c>
    </row>
    <row r="43" spans="1:8">
      <c r="A43" s="72">
        <v>259</v>
      </c>
      <c r="B43" s="76" t="s">
        <v>292</v>
      </c>
      <c r="C43" s="72" t="s">
        <v>168</v>
      </c>
      <c r="D43" s="72">
        <v>271</v>
      </c>
      <c r="E43" s="72">
        <v>0</v>
      </c>
      <c r="F43" s="72" t="s">
        <v>294</v>
      </c>
      <c r="G43" s="74">
        <v>5000000</v>
      </c>
      <c r="H43" s="72">
        <v>0</v>
      </c>
    </row>
    <row r="44" spans="1:8">
      <c r="A44" s="72">
        <v>284</v>
      </c>
      <c r="B44" s="76" t="s">
        <v>295</v>
      </c>
      <c r="C44" s="72" t="s">
        <v>168</v>
      </c>
      <c r="D44" s="72">
        <v>298</v>
      </c>
      <c r="E44" s="72">
        <v>0</v>
      </c>
      <c r="F44" s="72" t="s">
        <v>296</v>
      </c>
      <c r="G44" s="74">
        <v>5000000</v>
      </c>
      <c r="H44" s="72">
        <v>0</v>
      </c>
    </row>
    <row r="45" spans="1:8">
      <c r="A45" s="72">
        <v>284</v>
      </c>
      <c r="B45" s="76" t="s">
        <v>295</v>
      </c>
      <c r="C45" s="72" t="s">
        <v>168</v>
      </c>
      <c r="D45" s="72">
        <v>298</v>
      </c>
      <c r="E45" s="72">
        <v>0</v>
      </c>
      <c r="F45" s="72" t="s">
        <v>296</v>
      </c>
      <c r="G45" s="74">
        <v>3000000</v>
      </c>
      <c r="H45" s="72">
        <v>0</v>
      </c>
    </row>
    <row r="46" spans="1:8">
      <c r="A46" s="72">
        <v>395</v>
      </c>
      <c r="B46" s="76" t="s">
        <v>297</v>
      </c>
      <c r="C46" s="72" t="s">
        <v>168</v>
      </c>
      <c r="D46" s="72">
        <v>404</v>
      </c>
      <c r="E46" s="72">
        <v>0</v>
      </c>
      <c r="F46" s="72" t="s">
        <v>298</v>
      </c>
      <c r="G46" s="74">
        <v>2000000</v>
      </c>
      <c r="H46" s="72">
        <v>0</v>
      </c>
    </row>
    <row r="47" spans="1:8">
      <c r="A47">
        <v>395</v>
      </c>
      <c r="B47" s="77" t="s">
        <v>297</v>
      </c>
      <c r="C47" s="72" t="s">
        <v>168</v>
      </c>
      <c r="D47" s="72">
        <v>404</v>
      </c>
      <c r="E47" s="72">
        <v>0</v>
      </c>
      <c r="F47" s="72" t="s">
        <v>298</v>
      </c>
      <c r="G47" s="74">
        <v>2000000</v>
      </c>
      <c r="H47" s="72">
        <v>0</v>
      </c>
    </row>
    <row r="48" spans="1:8">
      <c r="A48">
        <v>411</v>
      </c>
      <c r="B48" s="77" t="s">
        <v>299</v>
      </c>
      <c r="C48" s="72" t="s">
        <v>168</v>
      </c>
      <c r="D48" s="72">
        <v>420</v>
      </c>
      <c r="E48" s="72">
        <v>0</v>
      </c>
      <c r="F48" s="72" t="s">
        <v>300</v>
      </c>
      <c r="G48" s="74">
        <v>7000000</v>
      </c>
      <c r="H48" s="72">
        <v>0</v>
      </c>
    </row>
    <row r="49" spans="1:8">
      <c r="A49">
        <v>411</v>
      </c>
      <c r="B49" s="77" t="s">
        <v>299</v>
      </c>
      <c r="C49" s="72" t="s">
        <v>168</v>
      </c>
      <c r="D49" s="72">
        <v>420</v>
      </c>
      <c r="E49" s="72">
        <v>0</v>
      </c>
      <c r="F49" s="72" t="s">
        <v>300</v>
      </c>
      <c r="G49" s="74">
        <v>3000000</v>
      </c>
      <c r="H49" s="72">
        <v>0</v>
      </c>
    </row>
    <row r="50" spans="1:8">
      <c r="A50">
        <v>411</v>
      </c>
      <c r="B50" s="77" t="s">
        <v>299</v>
      </c>
      <c r="C50" s="72" t="s">
        <v>168</v>
      </c>
      <c r="D50" s="72">
        <v>420</v>
      </c>
      <c r="E50" s="72">
        <v>0</v>
      </c>
      <c r="F50" s="72" t="s">
        <v>300</v>
      </c>
      <c r="G50" s="74">
        <v>5000000</v>
      </c>
      <c r="H50" s="72">
        <v>0</v>
      </c>
    </row>
    <row r="51" spans="1:8">
      <c r="A51">
        <v>411</v>
      </c>
      <c r="B51" s="77" t="s">
        <v>299</v>
      </c>
      <c r="C51" s="72" t="s">
        <v>168</v>
      </c>
      <c r="D51" s="72">
        <v>420</v>
      </c>
      <c r="E51" s="72">
        <v>0</v>
      </c>
      <c r="F51" s="72" t="s">
        <v>301</v>
      </c>
      <c r="G51" s="74">
        <v>7000000</v>
      </c>
      <c r="H51" s="72">
        <v>0</v>
      </c>
    </row>
    <row r="52" spans="1:8">
      <c r="A52">
        <v>411</v>
      </c>
      <c r="B52" s="77" t="s">
        <v>299</v>
      </c>
      <c r="C52" s="72" t="s">
        <v>168</v>
      </c>
      <c r="D52" s="72">
        <v>420</v>
      </c>
      <c r="E52" s="72">
        <v>0</v>
      </c>
      <c r="F52" s="72" t="s">
        <v>301</v>
      </c>
      <c r="G52" s="74">
        <v>7000000</v>
      </c>
      <c r="H52" s="72">
        <v>0</v>
      </c>
    </row>
    <row r="53" spans="1:8">
      <c r="A53">
        <v>411</v>
      </c>
      <c r="B53" s="77" t="s">
        <v>299</v>
      </c>
      <c r="C53" s="72" t="s">
        <v>168</v>
      </c>
      <c r="D53" s="72">
        <v>420</v>
      </c>
      <c r="E53" s="72">
        <v>0</v>
      </c>
      <c r="F53" s="72" t="s">
        <v>301</v>
      </c>
      <c r="G53" s="74">
        <v>5000000</v>
      </c>
      <c r="H53" s="72">
        <v>0</v>
      </c>
    </row>
    <row r="54" spans="1:8">
      <c r="A54">
        <v>411</v>
      </c>
      <c r="B54" s="77" t="s">
        <v>299</v>
      </c>
      <c r="C54" s="72" t="s">
        <v>168</v>
      </c>
      <c r="D54" s="72">
        <v>420</v>
      </c>
      <c r="E54" s="72">
        <v>0</v>
      </c>
      <c r="F54" s="72" t="s">
        <v>301</v>
      </c>
      <c r="G54" s="74">
        <v>5000000</v>
      </c>
      <c r="H54" s="72">
        <v>0</v>
      </c>
    </row>
    <row r="55" spans="1:8">
      <c r="A55">
        <v>411</v>
      </c>
      <c r="B55" s="77" t="s">
        <v>299</v>
      </c>
      <c r="C55" s="72" t="s">
        <v>168</v>
      </c>
      <c r="D55" s="72">
        <v>420</v>
      </c>
      <c r="E55" s="72">
        <v>0</v>
      </c>
      <c r="F55" s="72" t="s">
        <v>301</v>
      </c>
      <c r="G55" s="74">
        <v>3000000</v>
      </c>
      <c r="H55" s="72">
        <v>0</v>
      </c>
    </row>
    <row r="56" spans="1:8">
      <c r="A56">
        <v>411</v>
      </c>
      <c r="B56" s="77" t="s">
        <v>299</v>
      </c>
      <c r="C56" s="72" t="s">
        <v>168</v>
      </c>
      <c r="D56" s="72">
        <v>420</v>
      </c>
      <c r="E56" s="72">
        <v>0</v>
      </c>
      <c r="F56" s="72" t="s">
        <v>301</v>
      </c>
      <c r="G56" s="74">
        <v>3000000</v>
      </c>
      <c r="H56" s="72">
        <v>0</v>
      </c>
    </row>
    <row r="57" spans="1:8">
      <c r="A57">
        <v>480</v>
      </c>
      <c r="B57" s="77" t="s">
        <v>302</v>
      </c>
      <c r="C57" s="72" t="s">
        <v>168</v>
      </c>
      <c r="D57" s="72">
        <v>501</v>
      </c>
      <c r="E57" s="72">
        <v>0</v>
      </c>
      <c r="F57" s="72" t="s">
        <v>303</v>
      </c>
      <c r="G57" s="74">
        <v>200000000</v>
      </c>
      <c r="H57" s="72">
        <v>0</v>
      </c>
    </row>
    <row r="58" spans="1:8">
      <c r="A58">
        <v>480</v>
      </c>
      <c r="B58" s="77" t="s">
        <v>302</v>
      </c>
      <c r="C58" s="72" t="s">
        <v>168</v>
      </c>
      <c r="D58" s="72">
        <v>501</v>
      </c>
      <c r="E58" s="72">
        <v>0</v>
      </c>
      <c r="F58" s="72" t="s">
        <v>304</v>
      </c>
      <c r="G58" s="74">
        <v>150000000</v>
      </c>
      <c r="H58" s="72">
        <v>0</v>
      </c>
    </row>
    <row r="59" spans="1:8">
      <c r="A59">
        <v>480</v>
      </c>
      <c r="B59" s="77" t="s">
        <v>302</v>
      </c>
      <c r="C59" s="72" t="s">
        <v>168</v>
      </c>
      <c r="D59" s="72">
        <v>501</v>
      </c>
      <c r="E59" s="72">
        <v>0</v>
      </c>
      <c r="F59" s="72" t="s">
        <v>305</v>
      </c>
      <c r="G59" s="74">
        <v>200000000</v>
      </c>
      <c r="H59" s="72">
        <v>0</v>
      </c>
    </row>
    <row r="60" spans="1:8">
      <c r="A60">
        <v>491</v>
      </c>
      <c r="B60" s="77" t="s">
        <v>279</v>
      </c>
      <c r="C60" s="72" t="s">
        <v>168</v>
      </c>
      <c r="D60" s="72">
        <v>511</v>
      </c>
      <c r="E60" s="72">
        <v>0</v>
      </c>
      <c r="F60" s="72" t="s">
        <v>306</v>
      </c>
      <c r="G60" s="74">
        <v>7000000</v>
      </c>
      <c r="H60" s="72">
        <v>0</v>
      </c>
    </row>
    <row r="61" spans="1:8">
      <c r="A61">
        <v>491</v>
      </c>
      <c r="B61" s="77" t="s">
        <v>279</v>
      </c>
      <c r="C61" s="72" t="s">
        <v>168</v>
      </c>
      <c r="D61" s="72">
        <v>511</v>
      </c>
      <c r="E61" s="72">
        <v>0</v>
      </c>
      <c r="F61" s="72" t="s">
        <v>306</v>
      </c>
      <c r="G61" s="74">
        <v>7000000</v>
      </c>
      <c r="H61" s="72">
        <v>0</v>
      </c>
    </row>
    <row r="62" spans="1:8">
      <c r="A62">
        <v>491</v>
      </c>
      <c r="B62" s="77" t="s">
        <v>279</v>
      </c>
      <c r="C62" s="72" t="s">
        <v>168</v>
      </c>
      <c r="D62" s="72">
        <v>511</v>
      </c>
      <c r="E62" s="72">
        <v>0</v>
      </c>
      <c r="F62" s="72" t="s">
        <v>306</v>
      </c>
      <c r="G62" s="74">
        <v>5000000</v>
      </c>
      <c r="H62" s="72">
        <v>0</v>
      </c>
    </row>
    <row r="63" spans="1:8">
      <c r="A63">
        <v>491</v>
      </c>
      <c r="B63" s="77" t="s">
        <v>279</v>
      </c>
      <c r="C63" s="72" t="s">
        <v>168</v>
      </c>
      <c r="D63" s="72">
        <v>511</v>
      </c>
      <c r="E63" s="72">
        <v>0</v>
      </c>
      <c r="F63" s="72" t="s">
        <v>306</v>
      </c>
      <c r="G63" s="74">
        <v>5000000</v>
      </c>
      <c r="H63" s="72">
        <v>0</v>
      </c>
    </row>
    <row r="64" spans="1:8">
      <c r="A64">
        <v>491</v>
      </c>
      <c r="B64" s="77" t="s">
        <v>279</v>
      </c>
      <c r="C64" s="72" t="s">
        <v>168</v>
      </c>
      <c r="D64" s="72">
        <v>511</v>
      </c>
      <c r="E64" s="72">
        <v>0</v>
      </c>
      <c r="F64" s="72" t="s">
        <v>306</v>
      </c>
      <c r="G64" s="74">
        <v>3000000</v>
      </c>
      <c r="H64" s="72">
        <v>0</v>
      </c>
    </row>
    <row r="65" spans="1:8">
      <c r="A65">
        <v>491</v>
      </c>
      <c r="B65" s="77" t="s">
        <v>279</v>
      </c>
      <c r="C65" s="72" t="s">
        <v>168</v>
      </c>
      <c r="D65" s="72">
        <v>511</v>
      </c>
      <c r="E65" s="72">
        <v>0</v>
      </c>
      <c r="F65" s="72" t="s">
        <v>306</v>
      </c>
      <c r="G65" s="74">
        <v>3000000</v>
      </c>
      <c r="H65" s="72">
        <v>0</v>
      </c>
    </row>
    <row r="66" spans="1:8">
      <c r="A66">
        <v>20</v>
      </c>
      <c r="B66" s="77" t="s">
        <v>227</v>
      </c>
      <c r="C66" s="72" t="s">
        <v>168</v>
      </c>
      <c r="D66" s="72">
        <v>19</v>
      </c>
      <c r="E66" s="72">
        <v>0</v>
      </c>
      <c r="F66" s="72" t="s">
        <v>281</v>
      </c>
      <c r="G66" s="74">
        <v>32000000</v>
      </c>
      <c r="H66" s="72">
        <v>0</v>
      </c>
    </row>
    <row r="67" spans="1:8">
      <c r="A67">
        <v>63</v>
      </c>
      <c r="B67" s="77" t="s">
        <v>287</v>
      </c>
      <c r="C67" s="72" t="s">
        <v>168</v>
      </c>
      <c r="D67" s="72">
        <v>63</v>
      </c>
      <c r="E67" s="72">
        <v>0</v>
      </c>
      <c r="F67" s="72" t="s">
        <v>289</v>
      </c>
      <c r="G67" s="74">
        <v>10000000</v>
      </c>
      <c r="H67" s="72">
        <v>0</v>
      </c>
    </row>
    <row r="68" spans="1:8">
      <c r="A68">
        <v>176</v>
      </c>
      <c r="B68" s="77" t="s">
        <v>237</v>
      </c>
      <c r="C68" s="72" t="s">
        <v>168</v>
      </c>
      <c r="D68" s="72">
        <v>168</v>
      </c>
      <c r="E68" s="72">
        <v>0</v>
      </c>
      <c r="F68" s="72" t="s">
        <v>307</v>
      </c>
      <c r="G68" s="74">
        <v>143640000</v>
      </c>
      <c r="H68" s="72">
        <v>0</v>
      </c>
    </row>
    <row r="69" spans="1:8">
      <c r="A69">
        <v>192</v>
      </c>
      <c r="B69" s="77" t="s">
        <v>241</v>
      </c>
      <c r="C69" s="72" t="s">
        <v>168</v>
      </c>
      <c r="D69" s="72">
        <v>199</v>
      </c>
      <c r="E69" s="72">
        <v>0</v>
      </c>
      <c r="F69" s="72" t="s">
        <v>308</v>
      </c>
      <c r="G69" s="74">
        <v>2600000</v>
      </c>
      <c r="H69" s="72">
        <v>0</v>
      </c>
    </row>
    <row r="70" spans="1:8">
      <c r="A70">
        <v>212</v>
      </c>
      <c r="B70" s="77" t="s">
        <v>246</v>
      </c>
      <c r="C70" s="72" t="s">
        <v>168</v>
      </c>
      <c r="D70" s="72">
        <v>221</v>
      </c>
      <c r="E70" s="72">
        <v>0</v>
      </c>
      <c r="F70" s="72" t="s">
        <v>291</v>
      </c>
      <c r="G70" s="74">
        <v>5000000</v>
      </c>
      <c r="H70" s="72">
        <v>0</v>
      </c>
    </row>
    <row r="71" spans="1:8">
      <c r="A71">
        <v>258</v>
      </c>
      <c r="B71" s="77" t="s">
        <v>292</v>
      </c>
      <c r="C71" s="72" t="s">
        <v>168</v>
      </c>
      <c r="D71" s="72">
        <v>270</v>
      </c>
      <c r="E71" s="72">
        <v>0</v>
      </c>
      <c r="F71" s="72" t="s">
        <v>293</v>
      </c>
      <c r="G71" s="74">
        <v>3000000</v>
      </c>
      <c r="H71" s="72">
        <v>0</v>
      </c>
    </row>
    <row r="72" spans="1:8">
      <c r="A72">
        <v>258</v>
      </c>
      <c r="B72" s="77" t="s">
        <v>292</v>
      </c>
      <c r="C72" s="72" t="s">
        <v>168</v>
      </c>
      <c r="D72" s="72">
        <v>270</v>
      </c>
      <c r="E72" s="72">
        <v>0</v>
      </c>
      <c r="F72" s="72" t="s">
        <v>293</v>
      </c>
      <c r="G72" s="74">
        <v>1000000</v>
      </c>
      <c r="H72" s="72">
        <v>0</v>
      </c>
    </row>
    <row r="73" spans="1:8">
      <c r="A73">
        <v>258</v>
      </c>
      <c r="B73" s="77" t="s">
        <v>292</v>
      </c>
      <c r="C73" s="72" t="s">
        <v>168</v>
      </c>
      <c r="D73" s="72">
        <v>270</v>
      </c>
      <c r="E73" s="72">
        <v>0</v>
      </c>
      <c r="F73" s="72" t="s">
        <v>293</v>
      </c>
      <c r="G73" s="74">
        <v>2700000</v>
      </c>
      <c r="H73" s="72">
        <v>0</v>
      </c>
    </row>
    <row r="74" spans="1:8">
      <c r="A74">
        <v>259</v>
      </c>
      <c r="B74" s="77" t="s">
        <v>292</v>
      </c>
      <c r="C74" s="72" t="s">
        <v>168</v>
      </c>
      <c r="D74" s="72">
        <v>271</v>
      </c>
      <c r="E74" s="72">
        <v>0</v>
      </c>
      <c r="F74" s="72" t="s">
        <v>294</v>
      </c>
      <c r="G74" s="74">
        <v>2000000</v>
      </c>
      <c r="H74" s="72">
        <v>0</v>
      </c>
    </row>
    <row r="75" spans="1:8">
      <c r="A75">
        <v>284</v>
      </c>
      <c r="B75" s="77" t="s">
        <v>295</v>
      </c>
      <c r="C75" s="72" t="s">
        <v>168</v>
      </c>
      <c r="D75" s="72">
        <v>298</v>
      </c>
      <c r="E75" s="72">
        <v>0</v>
      </c>
      <c r="F75" s="72" t="s">
        <v>296</v>
      </c>
      <c r="G75" s="74">
        <v>3000000</v>
      </c>
      <c r="H75" s="72">
        <v>0</v>
      </c>
    </row>
    <row r="76" spans="1:8">
      <c r="A76">
        <v>292</v>
      </c>
      <c r="B76" s="77" t="s">
        <v>309</v>
      </c>
      <c r="C76" s="72" t="s">
        <v>168</v>
      </c>
      <c r="D76" s="72">
        <v>309</v>
      </c>
      <c r="E76" s="72">
        <v>0</v>
      </c>
      <c r="F76" s="72" t="s">
        <v>310</v>
      </c>
      <c r="G76" s="74">
        <v>21830000</v>
      </c>
      <c r="H76" s="72">
        <v>0</v>
      </c>
    </row>
    <row r="77" spans="1:8">
      <c r="A77">
        <v>364</v>
      </c>
      <c r="B77" s="77" t="s">
        <v>311</v>
      </c>
      <c r="C77" s="72" t="s">
        <v>168</v>
      </c>
      <c r="D77" s="72">
        <v>358</v>
      </c>
      <c r="E77" s="72">
        <v>0</v>
      </c>
      <c r="F77" s="72" t="s">
        <v>312</v>
      </c>
      <c r="G77" s="74">
        <v>6000000</v>
      </c>
      <c r="H77" s="72">
        <v>0</v>
      </c>
    </row>
    <row r="78" spans="1:8">
      <c r="A78">
        <v>384</v>
      </c>
      <c r="B78" s="77" t="s">
        <v>313</v>
      </c>
      <c r="C78" s="72" t="s">
        <v>168</v>
      </c>
      <c r="D78" s="72">
        <v>393</v>
      </c>
      <c r="E78" s="72">
        <v>0</v>
      </c>
      <c r="F78" s="72" t="s">
        <v>314</v>
      </c>
      <c r="G78" s="74">
        <v>119000000</v>
      </c>
      <c r="H78" s="72">
        <v>0</v>
      </c>
    </row>
    <row r="79" spans="1:8">
      <c r="A79">
        <v>395</v>
      </c>
      <c r="B79" s="77" t="s">
        <v>297</v>
      </c>
      <c r="C79" s="72" t="s">
        <v>168</v>
      </c>
      <c r="D79" s="72">
        <v>404</v>
      </c>
      <c r="E79" s="72">
        <v>0</v>
      </c>
      <c r="F79" s="72" t="s">
        <v>298</v>
      </c>
      <c r="G79" s="74">
        <v>2000000</v>
      </c>
      <c r="H79" s="72">
        <v>0</v>
      </c>
    </row>
    <row r="80" spans="1:8">
      <c r="A80">
        <v>395</v>
      </c>
      <c r="B80" s="77" t="s">
        <v>297</v>
      </c>
      <c r="C80" s="72" t="s">
        <v>168</v>
      </c>
      <c r="D80" s="72">
        <v>404</v>
      </c>
      <c r="E80" s="72">
        <v>0</v>
      </c>
      <c r="F80" s="72" t="s">
        <v>298</v>
      </c>
      <c r="G80" s="74">
        <v>3000000</v>
      </c>
      <c r="H80" s="72">
        <v>0</v>
      </c>
    </row>
    <row r="81" spans="1:8">
      <c r="A81">
        <v>395</v>
      </c>
      <c r="B81" s="77" t="s">
        <v>297</v>
      </c>
      <c r="C81" s="72" t="s">
        <v>168</v>
      </c>
      <c r="D81" s="72">
        <v>404</v>
      </c>
      <c r="E81" s="72">
        <v>0</v>
      </c>
      <c r="F81" s="72" t="s">
        <v>298</v>
      </c>
      <c r="G81" s="74">
        <v>8000000</v>
      </c>
      <c r="H81" s="72">
        <v>0</v>
      </c>
    </row>
    <row r="82" spans="1:8">
      <c r="A82">
        <v>395</v>
      </c>
      <c r="B82" s="77" t="s">
        <v>297</v>
      </c>
      <c r="C82" s="72" t="s">
        <v>168</v>
      </c>
      <c r="D82" s="72">
        <v>404</v>
      </c>
      <c r="E82" s="72">
        <v>0</v>
      </c>
      <c r="F82" s="72" t="s">
        <v>298</v>
      </c>
      <c r="G82" s="74">
        <v>3000000</v>
      </c>
      <c r="H82" s="72">
        <v>0</v>
      </c>
    </row>
    <row r="83" spans="1:8">
      <c r="A83">
        <v>395</v>
      </c>
      <c r="B83" s="77" t="s">
        <v>297</v>
      </c>
      <c r="C83" s="72" t="s">
        <v>168</v>
      </c>
      <c r="D83" s="72">
        <v>404</v>
      </c>
      <c r="E83" s="72">
        <v>0</v>
      </c>
      <c r="F83" s="72" t="s">
        <v>298</v>
      </c>
      <c r="G83" s="74">
        <v>4000000</v>
      </c>
      <c r="H83" s="72">
        <v>0</v>
      </c>
    </row>
    <row r="84" spans="1:8">
      <c r="A84">
        <v>395</v>
      </c>
      <c r="B84" s="77" t="s">
        <v>297</v>
      </c>
      <c r="C84" s="72" t="s">
        <v>168</v>
      </c>
      <c r="D84" s="72">
        <v>404</v>
      </c>
      <c r="E84" s="72">
        <v>0</v>
      </c>
      <c r="F84" s="72" t="s">
        <v>298</v>
      </c>
      <c r="G84" s="74">
        <v>1000000</v>
      </c>
      <c r="H84" s="72">
        <v>0</v>
      </c>
    </row>
    <row r="85" spans="1:8">
      <c r="A85">
        <v>395</v>
      </c>
      <c r="B85" s="77" t="s">
        <v>297</v>
      </c>
      <c r="C85" s="72" t="s">
        <v>168</v>
      </c>
      <c r="D85" s="72">
        <v>404</v>
      </c>
      <c r="E85" s="72">
        <v>0</v>
      </c>
      <c r="F85" s="72" t="s">
        <v>298</v>
      </c>
      <c r="G85" s="74">
        <v>2000000</v>
      </c>
      <c r="H85" s="72">
        <v>0</v>
      </c>
    </row>
    <row r="86" spans="1:8">
      <c r="A86">
        <v>395</v>
      </c>
      <c r="B86" s="77" t="s">
        <v>297</v>
      </c>
      <c r="C86" s="72" t="s">
        <v>168</v>
      </c>
      <c r="D86" s="72">
        <v>404</v>
      </c>
      <c r="E86" s="72">
        <v>0</v>
      </c>
      <c r="F86" s="72" t="s">
        <v>298</v>
      </c>
      <c r="G86" s="74">
        <v>1000000</v>
      </c>
      <c r="H86" s="72">
        <v>0</v>
      </c>
    </row>
    <row r="87" spans="1:8">
      <c r="A87">
        <v>411</v>
      </c>
      <c r="B87" s="77" t="s">
        <v>299</v>
      </c>
      <c r="C87" s="72" t="s">
        <v>168</v>
      </c>
      <c r="D87" s="72">
        <v>420</v>
      </c>
      <c r="E87" s="72">
        <v>0</v>
      </c>
      <c r="F87" s="72" t="s">
        <v>301</v>
      </c>
      <c r="G87" s="74">
        <v>28000000</v>
      </c>
      <c r="H87" s="72">
        <v>0</v>
      </c>
    </row>
    <row r="88" spans="1:8">
      <c r="A88">
        <v>453</v>
      </c>
      <c r="B88" s="77" t="s">
        <v>274</v>
      </c>
      <c r="C88" s="72" t="s">
        <v>168</v>
      </c>
      <c r="D88" s="72">
        <v>474</v>
      </c>
      <c r="E88" s="72">
        <v>0</v>
      </c>
      <c r="F88" s="72" t="s">
        <v>315</v>
      </c>
      <c r="G88" s="74">
        <v>10000000</v>
      </c>
      <c r="H88" s="72">
        <v>0</v>
      </c>
    </row>
    <row r="89" spans="1:8">
      <c r="A89">
        <v>484</v>
      </c>
      <c r="B89" s="77" t="s">
        <v>302</v>
      </c>
      <c r="C89" s="72" t="s">
        <v>168</v>
      </c>
      <c r="D89" s="72">
        <v>505</v>
      </c>
      <c r="E89" s="72">
        <v>0</v>
      </c>
      <c r="F89" s="72" t="s">
        <v>316</v>
      </c>
      <c r="G89" s="74">
        <v>700000</v>
      </c>
      <c r="H89" s="72">
        <v>0</v>
      </c>
    </row>
    <row r="90" spans="1:8">
      <c r="A90">
        <v>22</v>
      </c>
      <c r="B90" s="77" t="s">
        <v>227</v>
      </c>
      <c r="C90" s="72" t="s">
        <v>168</v>
      </c>
      <c r="D90" s="72">
        <v>21</v>
      </c>
      <c r="E90" s="72">
        <v>0</v>
      </c>
      <c r="F90" s="72" t="s">
        <v>283</v>
      </c>
      <c r="G90" s="74">
        <v>20000000</v>
      </c>
      <c r="H90" s="72">
        <v>0</v>
      </c>
    </row>
    <row r="91" spans="1:8">
      <c r="A91">
        <v>62</v>
      </c>
      <c r="B91" s="77" t="s">
        <v>287</v>
      </c>
      <c r="C91" s="72" t="s">
        <v>168</v>
      </c>
      <c r="D91" s="72">
        <v>62</v>
      </c>
      <c r="E91" s="72">
        <v>0</v>
      </c>
      <c r="F91" s="72" t="s">
        <v>288</v>
      </c>
      <c r="G91" s="74">
        <v>26000000</v>
      </c>
      <c r="H91" s="72">
        <v>0</v>
      </c>
    </row>
    <row r="92" spans="1:8">
      <c r="A92">
        <v>63</v>
      </c>
      <c r="B92" s="77" t="s">
        <v>287</v>
      </c>
      <c r="C92" s="72" t="s">
        <v>168</v>
      </c>
      <c r="D92" s="72">
        <v>63</v>
      </c>
      <c r="E92" s="72">
        <v>0</v>
      </c>
      <c r="F92" s="72" t="s">
        <v>289</v>
      </c>
      <c r="G92" s="74">
        <v>70000000</v>
      </c>
      <c r="H92" s="72">
        <v>0</v>
      </c>
    </row>
    <row r="93" spans="1:8">
      <c r="A93" t="s">
        <v>44</v>
      </c>
      <c r="B93" s="77"/>
      <c r="C93" s="78"/>
      <c r="D93" s="78"/>
      <c r="E93" s="78"/>
      <c r="F93" s="78" t="s">
        <v>44</v>
      </c>
      <c r="G93" s="79">
        <v>1423970000</v>
      </c>
      <c r="H93" s="78">
        <v>0</v>
      </c>
    </row>
  </sheetData>
  <customSheetViews>
    <customSheetView guid="{74ED7A36-0A6D-419F-AF21-86902042F3A1}" state="hidden" topLeftCell="C73">
      <selection activeCell="C67" sqref="C67"/>
      <pageMargins left="0.7" right="0.7" top="0.75" bottom="0.75" header="0.3" footer="0.3"/>
    </customSheetView>
    <customSheetView guid="{B5B449E6-4D3E-4E3D-A79F-8E3967E791B9}" topLeftCell="A70">
      <selection activeCell="B80" sqref="B80"/>
      <pageMargins left="0.7" right="0.7" top="0.75" bottom="0.75" header="0.3" footer="0.3"/>
    </customSheetView>
    <customSheetView guid="{90326ADD-529F-4FDD-921F-DD227CA80475}" topLeftCell="C73">
      <selection activeCell="G93" sqref="G93"/>
      <pageMargins left="0.7" right="0.7" top="0.75" bottom="0.75" header="0.3" footer="0.3"/>
    </customSheetView>
    <customSheetView guid="{2927D1D2-98DD-41DA-A352-1FC52098543F}" state="hidden" topLeftCell="C73">
      <selection activeCell="C67" sqref="C67"/>
      <pageMargins left="0.7" right="0.7" top="0.75" bottom="0.75" header="0.3" footer="0.3"/>
    </customSheetView>
    <customSheetView guid="{7F2FF59E-536A-4325-AEE2-63F0D1B42E10}" state="hidden" topLeftCell="C73">
      <selection activeCell="C67" sqref="C6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7"/>
  <sheetViews>
    <sheetView rightToLeft="1" topLeftCell="A41" workbookViewId="0">
      <selection activeCell="C67" sqref="C67"/>
    </sheetView>
  </sheetViews>
  <sheetFormatPr defaultRowHeight="15"/>
  <cols>
    <col min="1" max="1" width="7" bestFit="1" customWidth="1"/>
    <col min="2" max="2" width="17.1796875" bestFit="1" customWidth="1"/>
    <col min="3" max="3" width="5.6328125" bestFit="1" customWidth="1"/>
    <col min="4" max="4" width="8.1796875" bestFit="1" customWidth="1"/>
    <col min="5" max="5" width="8.453125" bestFit="1" customWidth="1"/>
    <col min="6" max="6" width="56" bestFit="1" customWidth="1"/>
    <col min="7" max="7" width="16" style="75" bestFit="1" customWidth="1"/>
    <col min="8" max="8" width="6" bestFit="1" customWidth="1"/>
  </cols>
  <sheetData>
    <row r="1" spans="1:8">
      <c r="A1" s="72" t="s">
        <v>215</v>
      </c>
      <c r="B1" s="72" t="s">
        <v>216</v>
      </c>
      <c r="C1" s="72" t="s">
        <v>217</v>
      </c>
      <c r="D1" s="72" t="s">
        <v>218</v>
      </c>
      <c r="E1" s="72" t="s">
        <v>219</v>
      </c>
      <c r="F1" s="72" t="s">
        <v>220</v>
      </c>
      <c r="G1" s="74" t="s">
        <v>221</v>
      </c>
      <c r="H1" s="72" t="s">
        <v>222</v>
      </c>
    </row>
    <row r="2" spans="1:8">
      <c r="A2" s="72">
        <v>0</v>
      </c>
      <c r="B2" s="72" t="s">
        <v>224</v>
      </c>
      <c r="C2" s="72" t="s">
        <v>168</v>
      </c>
      <c r="D2" s="72">
        <v>0</v>
      </c>
      <c r="E2" s="72">
        <v>0</v>
      </c>
      <c r="F2" s="72" t="s">
        <v>168</v>
      </c>
      <c r="G2" s="74">
        <v>0</v>
      </c>
      <c r="H2" s="72">
        <v>0</v>
      </c>
    </row>
    <row r="3" spans="1:8">
      <c r="A3" s="72">
        <v>10</v>
      </c>
      <c r="B3" s="72" t="s">
        <v>225</v>
      </c>
      <c r="C3" s="72" t="s">
        <v>168</v>
      </c>
      <c r="D3" s="72">
        <v>9</v>
      </c>
      <c r="E3" s="72">
        <v>0</v>
      </c>
      <c r="F3" s="72" t="s">
        <v>317</v>
      </c>
      <c r="G3" s="74">
        <v>59600000</v>
      </c>
      <c r="H3" s="72">
        <v>0</v>
      </c>
    </row>
    <row r="4" spans="1:8">
      <c r="A4" s="72">
        <v>18</v>
      </c>
      <c r="B4" s="72" t="s">
        <v>227</v>
      </c>
      <c r="C4" s="72" t="s">
        <v>168</v>
      </c>
      <c r="D4" s="72">
        <v>17</v>
      </c>
      <c r="E4" s="72">
        <v>0</v>
      </c>
      <c r="F4" s="72" t="s">
        <v>318</v>
      </c>
      <c r="G4" s="74">
        <v>1264400</v>
      </c>
      <c r="H4" s="72">
        <v>0</v>
      </c>
    </row>
    <row r="5" spans="1:8">
      <c r="A5" s="72">
        <v>52</v>
      </c>
      <c r="B5" s="72" t="s">
        <v>267</v>
      </c>
      <c r="C5" s="72" t="s">
        <v>168</v>
      </c>
      <c r="D5" s="72">
        <v>52</v>
      </c>
      <c r="E5" s="72">
        <v>0</v>
      </c>
      <c r="F5" s="72" t="s">
        <v>319</v>
      </c>
      <c r="G5" s="74">
        <v>52299700</v>
      </c>
      <c r="H5" s="72">
        <v>0</v>
      </c>
    </row>
    <row r="6" spans="1:8">
      <c r="A6" s="72">
        <v>150</v>
      </c>
      <c r="B6" s="72" t="s">
        <v>234</v>
      </c>
      <c r="C6" s="72" t="s">
        <v>168</v>
      </c>
      <c r="D6" s="72">
        <v>116</v>
      </c>
      <c r="E6" s="72">
        <v>0</v>
      </c>
      <c r="F6" s="72" t="s">
        <v>318</v>
      </c>
      <c r="G6" s="74">
        <v>2659600</v>
      </c>
      <c r="H6" s="72">
        <v>0</v>
      </c>
    </row>
    <row r="7" spans="1:8">
      <c r="A7" s="72">
        <v>173</v>
      </c>
      <c r="B7" s="72" t="s">
        <v>237</v>
      </c>
      <c r="C7" s="72" t="s">
        <v>168</v>
      </c>
      <c r="D7" s="72">
        <v>165</v>
      </c>
      <c r="E7" s="72">
        <v>0</v>
      </c>
      <c r="F7" s="72" t="s">
        <v>318</v>
      </c>
      <c r="G7" s="74">
        <v>632200</v>
      </c>
      <c r="H7" s="72">
        <v>0</v>
      </c>
    </row>
    <row r="8" spans="1:8">
      <c r="A8" s="72">
        <v>200</v>
      </c>
      <c r="B8" s="72" t="s">
        <v>320</v>
      </c>
      <c r="C8" s="72" t="s">
        <v>168</v>
      </c>
      <c r="D8" s="72">
        <v>207</v>
      </c>
      <c r="E8" s="72">
        <v>0</v>
      </c>
      <c r="F8" s="72" t="s">
        <v>321</v>
      </c>
      <c r="G8" s="74">
        <v>59600000</v>
      </c>
      <c r="H8" s="72">
        <v>0</v>
      </c>
    </row>
    <row r="9" spans="1:8">
      <c r="A9" s="72">
        <v>274</v>
      </c>
      <c r="B9" s="72" t="s">
        <v>248</v>
      </c>
      <c r="C9" s="72" t="s">
        <v>168</v>
      </c>
      <c r="D9" s="72">
        <v>288</v>
      </c>
      <c r="E9" s="72">
        <v>0</v>
      </c>
      <c r="F9" s="72" t="s">
        <v>322</v>
      </c>
      <c r="G9" s="74">
        <v>170000</v>
      </c>
      <c r="H9" s="72">
        <v>0</v>
      </c>
    </row>
    <row r="10" spans="1:8">
      <c r="A10" s="72">
        <v>274</v>
      </c>
      <c r="B10" s="72" t="s">
        <v>248</v>
      </c>
      <c r="C10" s="72" t="s">
        <v>168</v>
      </c>
      <c r="D10" s="72">
        <v>288</v>
      </c>
      <c r="E10" s="72">
        <v>0</v>
      </c>
      <c r="F10" s="72" t="s">
        <v>318</v>
      </c>
      <c r="G10" s="74">
        <v>632200</v>
      </c>
      <c r="H10" s="72">
        <v>0</v>
      </c>
    </row>
    <row r="11" spans="1:8">
      <c r="A11" s="72">
        <v>335</v>
      </c>
      <c r="B11" s="72" t="s">
        <v>323</v>
      </c>
      <c r="C11" s="72" t="s">
        <v>168</v>
      </c>
      <c r="D11" s="72">
        <v>316</v>
      </c>
      <c r="E11" s="72">
        <v>0</v>
      </c>
      <c r="F11" s="72" t="s">
        <v>318</v>
      </c>
      <c r="G11" s="74">
        <v>697600</v>
      </c>
      <c r="H11" s="72">
        <v>0</v>
      </c>
    </row>
    <row r="12" spans="1:8">
      <c r="A12" s="72">
        <v>394</v>
      </c>
      <c r="B12" s="72" t="s">
        <v>324</v>
      </c>
      <c r="C12" s="72" t="s">
        <v>168</v>
      </c>
      <c r="D12" s="72">
        <v>403</v>
      </c>
      <c r="E12" s="72">
        <v>0</v>
      </c>
      <c r="F12" s="72" t="s">
        <v>325</v>
      </c>
      <c r="G12" s="74">
        <v>18585000</v>
      </c>
      <c r="H12" s="72">
        <v>0</v>
      </c>
    </row>
    <row r="13" spans="1:8">
      <c r="A13" s="72">
        <v>394</v>
      </c>
      <c r="B13" s="72" t="s">
        <v>324</v>
      </c>
      <c r="C13" s="72" t="s">
        <v>168</v>
      </c>
      <c r="D13" s="72">
        <v>403</v>
      </c>
      <c r="E13" s="72">
        <v>0</v>
      </c>
      <c r="F13" s="72" t="s">
        <v>326</v>
      </c>
      <c r="G13" s="74">
        <v>632200</v>
      </c>
      <c r="H13" s="72">
        <v>0</v>
      </c>
    </row>
    <row r="14" spans="1:8" ht="25.2">
      <c r="A14" s="72">
        <v>447</v>
      </c>
      <c r="B14" s="72" t="s">
        <v>327</v>
      </c>
      <c r="C14" s="73" t="s">
        <v>168</v>
      </c>
      <c r="D14" s="72">
        <v>468</v>
      </c>
      <c r="E14" s="72">
        <v>0</v>
      </c>
      <c r="F14" s="72" t="s">
        <v>328</v>
      </c>
      <c r="G14" s="74">
        <v>30000000</v>
      </c>
      <c r="H14" s="72">
        <v>0</v>
      </c>
    </row>
    <row r="15" spans="1:8">
      <c r="A15" s="72">
        <v>471</v>
      </c>
      <c r="B15" s="72" t="s">
        <v>264</v>
      </c>
      <c r="C15" s="72" t="s">
        <v>168</v>
      </c>
      <c r="D15" s="72">
        <v>492</v>
      </c>
      <c r="E15" s="72">
        <v>0</v>
      </c>
      <c r="F15" s="72" t="s">
        <v>318</v>
      </c>
      <c r="G15" s="74">
        <v>632200</v>
      </c>
      <c r="H15" s="72">
        <v>0</v>
      </c>
    </row>
    <row r="16" spans="1:8">
      <c r="A16" s="72">
        <v>471</v>
      </c>
      <c r="B16" s="72" t="s">
        <v>264</v>
      </c>
      <c r="C16" s="72" t="s">
        <v>168</v>
      </c>
      <c r="D16" s="72">
        <v>492</v>
      </c>
      <c r="E16" s="72">
        <v>0</v>
      </c>
      <c r="F16" s="72" t="s">
        <v>329</v>
      </c>
      <c r="G16" s="74">
        <v>25311825</v>
      </c>
      <c r="H16" s="72">
        <v>0</v>
      </c>
    </row>
    <row r="17" spans="1:8">
      <c r="A17" s="72">
        <v>478</v>
      </c>
      <c r="B17" s="72" t="s">
        <v>264</v>
      </c>
      <c r="C17" s="72" t="s">
        <v>168</v>
      </c>
      <c r="D17" s="72">
        <v>499</v>
      </c>
      <c r="E17" s="72">
        <v>0</v>
      </c>
      <c r="F17" s="72" t="s">
        <v>330</v>
      </c>
      <c r="G17" s="74">
        <v>697600</v>
      </c>
      <c r="H17" s="72">
        <v>0</v>
      </c>
    </row>
    <row r="18" spans="1:8">
      <c r="A18" s="72">
        <v>49</v>
      </c>
      <c r="B18" s="72" t="s">
        <v>331</v>
      </c>
      <c r="C18" s="72" t="s">
        <v>168</v>
      </c>
      <c r="D18" s="72">
        <v>49</v>
      </c>
      <c r="E18" s="72">
        <v>0</v>
      </c>
      <c r="F18" s="72" t="s">
        <v>332</v>
      </c>
      <c r="G18" s="74">
        <v>52479539</v>
      </c>
      <c r="H18" s="72">
        <v>0</v>
      </c>
    </row>
    <row r="19" spans="1:8">
      <c r="A19" s="72">
        <v>170</v>
      </c>
      <c r="B19" s="72" t="s">
        <v>237</v>
      </c>
      <c r="C19" s="72" t="s">
        <v>168</v>
      </c>
      <c r="D19" s="72">
        <v>162</v>
      </c>
      <c r="E19" s="72">
        <v>0</v>
      </c>
      <c r="F19" s="72" t="s">
        <v>333</v>
      </c>
      <c r="G19" s="74">
        <v>50000000</v>
      </c>
      <c r="H19" s="72">
        <v>0</v>
      </c>
    </row>
    <row r="20" spans="1:8">
      <c r="A20" s="72">
        <v>173</v>
      </c>
      <c r="B20" s="72" t="s">
        <v>237</v>
      </c>
      <c r="C20" s="72" t="s">
        <v>168</v>
      </c>
      <c r="D20" s="72">
        <v>165</v>
      </c>
      <c r="E20" s="72">
        <v>0</v>
      </c>
      <c r="F20" s="72" t="s">
        <v>334</v>
      </c>
      <c r="G20" s="74">
        <v>11402510</v>
      </c>
      <c r="H20" s="72">
        <v>0</v>
      </c>
    </row>
    <row r="21" spans="1:8">
      <c r="A21" s="72">
        <v>173</v>
      </c>
      <c r="B21" s="72" t="s">
        <v>237</v>
      </c>
      <c r="C21" s="72" t="s">
        <v>168</v>
      </c>
      <c r="D21" s="72">
        <v>165</v>
      </c>
      <c r="E21" s="72">
        <v>0</v>
      </c>
      <c r="F21" s="72" t="s">
        <v>334</v>
      </c>
      <c r="G21" s="74">
        <v>2479539</v>
      </c>
      <c r="H21" s="72">
        <v>0</v>
      </c>
    </row>
    <row r="22" spans="1:8">
      <c r="A22" s="72">
        <v>195</v>
      </c>
      <c r="B22" s="72" t="s">
        <v>241</v>
      </c>
      <c r="C22" s="72" t="s">
        <v>168</v>
      </c>
      <c r="D22" s="72">
        <v>202</v>
      </c>
      <c r="E22" s="72">
        <v>0</v>
      </c>
      <c r="F22" s="72" t="s">
        <v>335</v>
      </c>
      <c r="G22" s="74">
        <v>1500000</v>
      </c>
      <c r="H22" s="72">
        <v>0</v>
      </c>
    </row>
    <row r="23" spans="1:8">
      <c r="A23" s="72">
        <v>214</v>
      </c>
      <c r="B23" s="72" t="s">
        <v>246</v>
      </c>
      <c r="C23" s="72" t="s">
        <v>168</v>
      </c>
      <c r="D23" s="72">
        <v>223</v>
      </c>
      <c r="E23" s="72">
        <v>0</v>
      </c>
      <c r="F23" s="72" t="s">
        <v>336</v>
      </c>
      <c r="G23" s="74">
        <v>100000000</v>
      </c>
      <c r="H23" s="72">
        <v>0</v>
      </c>
    </row>
    <row r="24" spans="1:8">
      <c r="A24" s="72">
        <v>442</v>
      </c>
      <c r="B24" s="72" t="s">
        <v>337</v>
      </c>
      <c r="C24" s="72" t="s">
        <v>168</v>
      </c>
      <c r="D24" s="72">
        <v>459</v>
      </c>
      <c r="E24" s="72">
        <v>0</v>
      </c>
      <c r="F24" s="72" t="s">
        <v>338</v>
      </c>
      <c r="G24" s="74">
        <v>100000000</v>
      </c>
      <c r="H24" s="72">
        <v>0</v>
      </c>
    </row>
    <row r="25" spans="1:8">
      <c r="A25" s="72">
        <v>203</v>
      </c>
      <c r="B25" s="72" t="s">
        <v>339</v>
      </c>
      <c r="C25" s="72" t="s">
        <v>168</v>
      </c>
      <c r="D25" s="72">
        <v>210</v>
      </c>
      <c r="E25" s="72">
        <v>0</v>
      </c>
      <c r="F25" s="72" t="s">
        <v>340</v>
      </c>
      <c r="G25" s="74">
        <v>31130000</v>
      </c>
      <c r="H25" s="72">
        <v>0</v>
      </c>
    </row>
    <row r="26" spans="1:8">
      <c r="A26" s="72">
        <v>429</v>
      </c>
      <c r="B26" s="72" t="s">
        <v>277</v>
      </c>
      <c r="C26" s="72" t="s">
        <v>168</v>
      </c>
      <c r="D26" s="72">
        <v>438</v>
      </c>
      <c r="E26" s="72">
        <v>0</v>
      </c>
      <c r="F26" s="72" t="s">
        <v>387</v>
      </c>
      <c r="G26" s="74">
        <v>1440578880</v>
      </c>
      <c r="H26" s="72">
        <v>0</v>
      </c>
    </row>
    <row r="27" spans="1:8">
      <c r="A27" s="72">
        <v>470</v>
      </c>
      <c r="B27" s="72" t="s">
        <v>264</v>
      </c>
      <c r="C27" s="72" t="s">
        <v>168</v>
      </c>
      <c r="D27" s="72">
        <v>491</v>
      </c>
      <c r="E27" s="72">
        <v>0</v>
      </c>
      <c r="F27" s="72" t="s">
        <v>341</v>
      </c>
      <c r="G27" s="74">
        <v>95458885</v>
      </c>
      <c r="H27" s="72">
        <v>0</v>
      </c>
    </row>
    <row r="28" spans="1:8">
      <c r="A28" s="72">
        <v>14</v>
      </c>
      <c r="B28" s="72" t="s">
        <v>388</v>
      </c>
      <c r="C28" s="72" t="s">
        <v>168</v>
      </c>
      <c r="D28" s="72">
        <v>13</v>
      </c>
      <c r="E28" s="72">
        <v>0</v>
      </c>
      <c r="F28" s="72" t="s">
        <v>389</v>
      </c>
      <c r="G28" s="74">
        <v>27000000</v>
      </c>
      <c r="H28" s="72">
        <v>0</v>
      </c>
    </row>
    <row r="29" spans="1:8">
      <c r="A29" s="72">
        <v>14</v>
      </c>
      <c r="B29" s="72" t="s">
        <v>388</v>
      </c>
      <c r="C29" s="72" t="s">
        <v>168</v>
      </c>
      <c r="D29" s="72">
        <v>13</v>
      </c>
      <c r="E29" s="72">
        <v>0</v>
      </c>
      <c r="F29" s="72" t="s">
        <v>390</v>
      </c>
      <c r="G29" s="74">
        <v>3270000</v>
      </c>
      <c r="H29" s="72">
        <v>0</v>
      </c>
    </row>
    <row r="30" spans="1:8">
      <c r="A30" s="72">
        <v>47</v>
      </c>
      <c r="B30" s="72" t="s">
        <v>331</v>
      </c>
      <c r="C30" s="72" t="s">
        <v>168</v>
      </c>
      <c r="D30" s="72">
        <v>48</v>
      </c>
      <c r="E30" s="72">
        <v>0</v>
      </c>
      <c r="F30" s="72" t="s">
        <v>391</v>
      </c>
      <c r="G30" s="74">
        <v>135310000</v>
      </c>
      <c r="H30" s="72">
        <v>0</v>
      </c>
    </row>
    <row r="31" spans="1:8">
      <c r="A31" s="72">
        <v>191</v>
      </c>
      <c r="B31" s="72" t="s">
        <v>241</v>
      </c>
      <c r="C31" s="72" t="s">
        <v>168</v>
      </c>
      <c r="D31" s="72">
        <v>198</v>
      </c>
      <c r="E31" s="72">
        <v>0</v>
      </c>
      <c r="F31" s="72" t="s">
        <v>392</v>
      </c>
      <c r="G31" s="74">
        <v>59514000</v>
      </c>
      <c r="H31" s="72">
        <v>0</v>
      </c>
    </row>
    <row r="32" spans="1:8">
      <c r="A32" s="72">
        <v>195</v>
      </c>
      <c r="B32" s="72" t="s">
        <v>241</v>
      </c>
      <c r="C32" s="72" t="s">
        <v>168</v>
      </c>
      <c r="D32" s="72">
        <v>202</v>
      </c>
      <c r="E32" s="72">
        <v>0</v>
      </c>
      <c r="F32" s="72" t="s">
        <v>393</v>
      </c>
      <c r="G32" s="74">
        <v>32127500</v>
      </c>
      <c r="H32" s="72">
        <v>0</v>
      </c>
    </row>
    <row r="33" spans="1:8">
      <c r="A33" s="72">
        <v>195</v>
      </c>
      <c r="B33" s="72" t="s">
        <v>241</v>
      </c>
      <c r="C33" s="72" t="s">
        <v>168</v>
      </c>
      <c r="D33" s="72">
        <v>202</v>
      </c>
      <c r="E33" s="72">
        <v>0</v>
      </c>
      <c r="F33" s="72" t="s">
        <v>394</v>
      </c>
      <c r="G33" s="74">
        <v>11500000</v>
      </c>
      <c r="H33" s="72">
        <v>0</v>
      </c>
    </row>
    <row r="34" spans="1:8">
      <c r="A34" s="72">
        <v>195</v>
      </c>
      <c r="B34" s="72" t="s">
        <v>241</v>
      </c>
      <c r="C34" s="72" t="s">
        <v>168</v>
      </c>
      <c r="D34" s="72">
        <v>202</v>
      </c>
      <c r="E34" s="72">
        <v>0</v>
      </c>
      <c r="F34" s="72" t="s">
        <v>395</v>
      </c>
      <c r="G34" s="74">
        <v>1090000</v>
      </c>
      <c r="H34" s="72">
        <v>0</v>
      </c>
    </row>
    <row r="35" spans="1:8">
      <c r="A35" s="72">
        <v>219</v>
      </c>
      <c r="B35" s="72" t="s">
        <v>246</v>
      </c>
      <c r="C35" s="72" t="s">
        <v>168</v>
      </c>
      <c r="D35" s="72">
        <v>230</v>
      </c>
      <c r="E35" s="72">
        <v>0</v>
      </c>
      <c r="F35" s="72" t="s">
        <v>396</v>
      </c>
      <c r="G35" s="74">
        <v>10000000</v>
      </c>
      <c r="H35" s="72">
        <v>0</v>
      </c>
    </row>
    <row r="36" spans="1:8">
      <c r="A36" s="72">
        <v>245</v>
      </c>
      <c r="B36" s="72" t="s">
        <v>270</v>
      </c>
      <c r="C36" s="72" t="s">
        <v>168</v>
      </c>
      <c r="D36" s="72">
        <v>256</v>
      </c>
      <c r="E36" s="72">
        <v>0</v>
      </c>
      <c r="F36" s="72" t="s">
        <v>395</v>
      </c>
      <c r="G36" s="74">
        <v>2507000</v>
      </c>
      <c r="H36" s="72">
        <v>0</v>
      </c>
    </row>
    <row r="37" spans="1:8">
      <c r="A37" s="72">
        <v>391</v>
      </c>
      <c r="B37" s="72" t="s">
        <v>324</v>
      </c>
      <c r="C37" s="72" t="s">
        <v>168</v>
      </c>
      <c r="D37" s="72">
        <v>400</v>
      </c>
      <c r="E37" s="72">
        <v>0</v>
      </c>
      <c r="F37" s="72" t="s">
        <v>397</v>
      </c>
      <c r="G37" s="74">
        <v>18800000</v>
      </c>
      <c r="H37" s="72">
        <v>0</v>
      </c>
    </row>
    <row r="38" spans="1:8" ht="18.600000000000001">
      <c r="A38" s="72">
        <v>437</v>
      </c>
      <c r="B38" s="72" t="s">
        <v>260</v>
      </c>
      <c r="C38" s="72" t="s">
        <v>168</v>
      </c>
      <c r="D38" s="72">
        <v>448</v>
      </c>
      <c r="E38" s="72">
        <v>0</v>
      </c>
      <c r="F38" s="94" t="s">
        <v>398</v>
      </c>
      <c r="G38" s="74">
        <v>3270000</v>
      </c>
      <c r="H38" s="72">
        <v>0</v>
      </c>
    </row>
    <row r="39" spans="1:8">
      <c r="A39" s="80"/>
      <c r="B39" s="80"/>
      <c r="C39" s="80"/>
      <c r="D39" s="80"/>
      <c r="E39" s="80"/>
      <c r="F39" s="80"/>
      <c r="G39" s="81">
        <f>SUM(G2:G38)</f>
        <v>2442832378</v>
      </c>
      <c r="H39" s="80"/>
    </row>
    <row r="40" spans="1:8" ht="18.600000000000001">
      <c r="A40" s="94" t="s">
        <v>215</v>
      </c>
      <c r="B40" s="94" t="s">
        <v>216</v>
      </c>
      <c r="C40" s="94" t="s">
        <v>217</v>
      </c>
      <c r="D40" s="94" t="s">
        <v>218</v>
      </c>
      <c r="E40" s="94" t="s">
        <v>219</v>
      </c>
      <c r="F40" s="94" t="s">
        <v>220</v>
      </c>
      <c r="G40" s="102" t="s">
        <v>221</v>
      </c>
      <c r="H40" s="102" t="s">
        <v>222</v>
      </c>
    </row>
    <row r="41" spans="1:8" ht="18.600000000000001">
      <c r="A41" s="94">
        <v>583</v>
      </c>
      <c r="B41" s="94" t="s">
        <v>517</v>
      </c>
      <c r="C41" s="94" t="s">
        <v>168</v>
      </c>
      <c r="D41" s="94">
        <v>586</v>
      </c>
      <c r="E41" s="94">
        <v>0</v>
      </c>
      <c r="F41" s="94" t="s">
        <v>318</v>
      </c>
      <c r="G41" s="74">
        <v>632200</v>
      </c>
      <c r="H41" s="74">
        <v>0</v>
      </c>
    </row>
    <row r="42" spans="1:8" ht="18.600000000000001">
      <c r="A42" s="94">
        <v>603</v>
      </c>
      <c r="B42" s="94" t="s">
        <v>505</v>
      </c>
      <c r="C42" s="94" t="s">
        <v>168</v>
      </c>
      <c r="D42" s="94">
        <v>629</v>
      </c>
      <c r="E42" s="94">
        <v>0</v>
      </c>
      <c r="F42" s="94" t="s">
        <v>318</v>
      </c>
      <c r="G42" s="74">
        <v>632200</v>
      </c>
      <c r="H42" s="74">
        <v>0</v>
      </c>
    </row>
    <row r="43" spans="1:8" ht="18.600000000000001">
      <c r="A43" s="94">
        <v>639</v>
      </c>
      <c r="B43" s="94" t="s">
        <v>461</v>
      </c>
      <c r="C43" s="94" t="s">
        <v>168</v>
      </c>
      <c r="D43" s="94">
        <v>671</v>
      </c>
      <c r="E43" s="94">
        <v>0</v>
      </c>
      <c r="F43" s="94" t="s">
        <v>318</v>
      </c>
      <c r="G43" s="74">
        <v>1733100</v>
      </c>
      <c r="H43" s="74">
        <v>0</v>
      </c>
    </row>
    <row r="44" spans="1:8" ht="18.600000000000001">
      <c r="A44" s="94">
        <v>662</v>
      </c>
      <c r="B44" s="94" t="s">
        <v>518</v>
      </c>
      <c r="C44" s="94" t="s">
        <v>168</v>
      </c>
      <c r="D44" s="94">
        <v>694</v>
      </c>
      <c r="E44" s="94">
        <v>0</v>
      </c>
      <c r="F44" s="94" t="s">
        <v>318</v>
      </c>
      <c r="G44" s="74">
        <v>8719400</v>
      </c>
      <c r="H44" s="74">
        <v>0</v>
      </c>
    </row>
    <row r="45" spans="1:8" ht="18.600000000000001">
      <c r="A45" s="94">
        <v>667</v>
      </c>
      <c r="B45" s="94" t="s">
        <v>519</v>
      </c>
      <c r="C45" s="94" t="s">
        <v>168</v>
      </c>
      <c r="D45" s="94">
        <v>699</v>
      </c>
      <c r="E45" s="94">
        <v>0</v>
      </c>
      <c r="F45" s="94" t="s">
        <v>520</v>
      </c>
      <c r="G45" s="74">
        <v>616204000</v>
      </c>
      <c r="H45" s="74">
        <v>0</v>
      </c>
    </row>
    <row r="46" spans="1:8" ht="18.600000000000001">
      <c r="A46" s="94">
        <v>685</v>
      </c>
      <c r="B46" s="94" t="s">
        <v>511</v>
      </c>
      <c r="C46" s="94" t="s">
        <v>168</v>
      </c>
      <c r="D46" s="94">
        <v>717</v>
      </c>
      <c r="E46" s="94">
        <v>0</v>
      </c>
      <c r="F46" s="94" t="s">
        <v>318</v>
      </c>
      <c r="G46" s="74">
        <v>697600</v>
      </c>
      <c r="H46" s="74">
        <v>0</v>
      </c>
    </row>
    <row r="47" spans="1:8" ht="18.600000000000001">
      <c r="A47" s="94">
        <v>760</v>
      </c>
      <c r="B47" s="94" t="s">
        <v>470</v>
      </c>
      <c r="C47" s="94" t="s">
        <v>168</v>
      </c>
      <c r="D47" s="94">
        <v>743</v>
      </c>
      <c r="E47" s="94">
        <v>0</v>
      </c>
      <c r="F47" s="94" t="s">
        <v>318</v>
      </c>
      <c r="G47" s="74">
        <v>102460</v>
      </c>
      <c r="H47" s="74">
        <v>0</v>
      </c>
    </row>
    <row r="48" spans="1:8" ht="18.600000000000001">
      <c r="A48" s="94">
        <v>788</v>
      </c>
      <c r="B48" s="94" t="s">
        <v>473</v>
      </c>
      <c r="C48" s="94" t="s">
        <v>168</v>
      </c>
      <c r="D48" s="94">
        <v>772</v>
      </c>
      <c r="E48" s="94">
        <v>0</v>
      </c>
      <c r="F48" s="94" t="s">
        <v>329</v>
      </c>
      <c r="G48" s="74">
        <v>29914500</v>
      </c>
      <c r="H48" s="74">
        <v>0</v>
      </c>
    </row>
    <row r="49" spans="1:8" ht="18.600000000000001">
      <c r="A49" s="94">
        <v>788</v>
      </c>
      <c r="B49" s="94" t="s">
        <v>473</v>
      </c>
      <c r="C49" s="94" t="s">
        <v>168</v>
      </c>
      <c r="D49" s="94">
        <v>772</v>
      </c>
      <c r="E49" s="94">
        <v>0</v>
      </c>
      <c r="F49" s="94" t="s">
        <v>318</v>
      </c>
      <c r="G49" s="74">
        <v>2953900</v>
      </c>
      <c r="H49" s="74">
        <v>0</v>
      </c>
    </row>
    <row r="50" spans="1:8" ht="18.600000000000001">
      <c r="A50" s="94">
        <v>796</v>
      </c>
      <c r="B50" s="94" t="s">
        <v>475</v>
      </c>
      <c r="C50" s="94" t="s">
        <v>168</v>
      </c>
      <c r="D50" s="94">
        <v>784</v>
      </c>
      <c r="E50" s="94">
        <v>0</v>
      </c>
      <c r="F50" s="94" t="s">
        <v>521</v>
      </c>
      <c r="G50" s="74">
        <v>196200</v>
      </c>
      <c r="H50" s="74">
        <v>0</v>
      </c>
    </row>
    <row r="51" spans="1:8" ht="18.600000000000001">
      <c r="A51" s="94">
        <v>796</v>
      </c>
      <c r="B51" s="94" t="s">
        <v>475</v>
      </c>
      <c r="C51" s="94" t="s">
        <v>168</v>
      </c>
      <c r="D51" s="94">
        <v>784</v>
      </c>
      <c r="E51" s="94">
        <v>0</v>
      </c>
      <c r="F51" s="94" t="s">
        <v>318</v>
      </c>
      <c r="G51" s="74">
        <v>118810</v>
      </c>
      <c r="H51" s="74">
        <v>0</v>
      </c>
    </row>
    <row r="52" spans="1:8" ht="18.600000000000001">
      <c r="A52" s="94">
        <v>804</v>
      </c>
      <c r="B52" s="94" t="s">
        <v>522</v>
      </c>
      <c r="C52" s="94" t="s">
        <v>168</v>
      </c>
      <c r="D52" s="94">
        <v>800</v>
      </c>
      <c r="E52" s="94">
        <v>0</v>
      </c>
      <c r="F52" s="94" t="s">
        <v>523</v>
      </c>
      <c r="G52" s="74">
        <v>636346200</v>
      </c>
      <c r="H52" s="74">
        <v>0</v>
      </c>
    </row>
    <row r="53" spans="1:8" ht="18.600000000000001">
      <c r="A53" s="94">
        <v>804</v>
      </c>
      <c r="B53" s="94" t="s">
        <v>522</v>
      </c>
      <c r="C53" s="94" t="s">
        <v>168</v>
      </c>
      <c r="D53" s="94">
        <v>800</v>
      </c>
      <c r="E53" s="94">
        <v>0</v>
      </c>
      <c r="F53" s="94" t="s">
        <v>524</v>
      </c>
      <c r="G53" s="74">
        <v>8224900</v>
      </c>
      <c r="H53" s="74">
        <v>0</v>
      </c>
    </row>
    <row r="54" spans="1:8" ht="18.600000000000001">
      <c r="A54" s="94">
        <v>807</v>
      </c>
      <c r="B54" s="94" t="s">
        <v>525</v>
      </c>
      <c r="C54" s="94" t="s">
        <v>168</v>
      </c>
      <c r="D54" s="94">
        <v>804</v>
      </c>
      <c r="E54" s="94">
        <v>0</v>
      </c>
      <c r="F54" s="94" t="s">
        <v>329</v>
      </c>
      <c r="G54" s="74">
        <v>11541975</v>
      </c>
      <c r="H54" s="74">
        <v>0</v>
      </c>
    </row>
    <row r="55" spans="1:8" ht="18.600000000000001">
      <c r="A55" s="94">
        <v>807</v>
      </c>
      <c r="B55" s="94" t="s">
        <v>525</v>
      </c>
      <c r="C55" s="94" t="s">
        <v>168</v>
      </c>
      <c r="D55" s="94">
        <v>804</v>
      </c>
      <c r="E55" s="94">
        <v>0</v>
      </c>
      <c r="F55" s="94" t="s">
        <v>322</v>
      </c>
      <c r="G55" s="74">
        <v>500000</v>
      </c>
      <c r="H55" s="74">
        <v>0</v>
      </c>
    </row>
    <row r="56" spans="1:8" ht="18.600000000000001">
      <c r="A56" s="94">
        <v>807</v>
      </c>
      <c r="B56" s="94" t="s">
        <v>525</v>
      </c>
      <c r="C56" s="94" t="s">
        <v>168</v>
      </c>
      <c r="D56" s="94">
        <v>804</v>
      </c>
      <c r="E56" s="94">
        <v>0</v>
      </c>
      <c r="F56" s="94" t="s">
        <v>526</v>
      </c>
      <c r="G56" s="74">
        <v>27971900</v>
      </c>
      <c r="H56" s="74">
        <v>0</v>
      </c>
    </row>
    <row r="57" spans="1:8" ht="18.600000000000001">
      <c r="A57" s="94">
        <v>813</v>
      </c>
      <c r="B57" s="94" t="s">
        <v>525</v>
      </c>
      <c r="C57" s="94" t="s">
        <v>168</v>
      </c>
      <c r="D57" s="94">
        <v>810</v>
      </c>
      <c r="E57" s="94">
        <v>0</v>
      </c>
      <c r="F57" s="94" t="s">
        <v>527</v>
      </c>
      <c r="G57" s="74">
        <v>211974680</v>
      </c>
      <c r="H57" s="74">
        <v>0</v>
      </c>
    </row>
    <row r="58" spans="1:8" ht="18.600000000000001">
      <c r="A58" s="94">
        <v>836</v>
      </c>
      <c r="B58" s="94" t="s">
        <v>528</v>
      </c>
      <c r="C58" s="94" t="s">
        <v>168</v>
      </c>
      <c r="D58" s="94">
        <v>874</v>
      </c>
      <c r="E58" s="94">
        <v>0</v>
      </c>
      <c r="F58" s="94" t="s">
        <v>318</v>
      </c>
      <c r="G58" s="74">
        <v>632200</v>
      </c>
      <c r="H58" s="74">
        <v>0</v>
      </c>
    </row>
    <row r="59" spans="1:8" ht="18.600000000000001">
      <c r="A59" s="94">
        <v>865</v>
      </c>
      <c r="B59" s="94" t="s">
        <v>482</v>
      </c>
      <c r="C59" s="94" t="s">
        <v>168</v>
      </c>
      <c r="D59" s="94">
        <v>902</v>
      </c>
      <c r="E59" s="94">
        <v>0</v>
      </c>
      <c r="F59" s="94" t="s">
        <v>532</v>
      </c>
      <c r="G59" s="74">
        <v>6540000</v>
      </c>
      <c r="H59" s="74">
        <v>0</v>
      </c>
    </row>
    <row r="60" spans="1:8" ht="18.600000000000001">
      <c r="A60" s="94">
        <v>964</v>
      </c>
      <c r="B60" s="94" t="s">
        <v>485</v>
      </c>
      <c r="C60" s="94" t="s">
        <v>168</v>
      </c>
      <c r="D60" s="94">
        <v>942</v>
      </c>
      <c r="E60" s="94">
        <v>0</v>
      </c>
      <c r="F60" s="94" t="s">
        <v>318</v>
      </c>
      <c r="G60" s="74">
        <v>632200</v>
      </c>
      <c r="H60" s="74">
        <v>0</v>
      </c>
    </row>
    <row r="61" spans="1:8" ht="18.600000000000001">
      <c r="A61" s="94">
        <v>993</v>
      </c>
      <c r="B61" s="94" t="s">
        <v>489</v>
      </c>
      <c r="C61" s="94" t="s">
        <v>168</v>
      </c>
      <c r="D61" s="94">
        <v>973</v>
      </c>
      <c r="E61" s="94">
        <v>0</v>
      </c>
      <c r="F61" s="94" t="s">
        <v>318</v>
      </c>
      <c r="G61" s="74">
        <v>392400</v>
      </c>
      <c r="H61" s="74">
        <v>0</v>
      </c>
    </row>
    <row r="62" spans="1:8" ht="18.600000000000001">
      <c r="A62" s="94">
        <v>993</v>
      </c>
      <c r="B62" s="94" t="s">
        <v>489</v>
      </c>
      <c r="C62" s="94" t="s">
        <v>168</v>
      </c>
      <c r="D62" s="94">
        <v>973</v>
      </c>
      <c r="E62" s="94">
        <v>0</v>
      </c>
      <c r="F62" s="94" t="s">
        <v>318</v>
      </c>
      <c r="G62" s="74">
        <v>392400</v>
      </c>
      <c r="H62" s="74">
        <v>0</v>
      </c>
    </row>
    <row r="63" spans="1:8" ht="18.600000000000001">
      <c r="A63" s="94">
        <v>1041</v>
      </c>
      <c r="B63" s="94" t="s">
        <v>494</v>
      </c>
      <c r="C63" s="94" t="s">
        <v>168</v>
      </c>
      <c r="D63" s="94">
        <v>1053</v>
      </c>
      <c r="E63" s="94">
        <v>0</v>
      </c>
      <c r="F63" s="94" t="s">
        <v>318</v>
      </c>
      <c r="G63" s="74">
        <v>632200</v>
      </c>
      <c r="H63" s="74">
        <v>0</v>
      </c>
    </row>
    <row r="64" spans="1:8" ht="18.600000000000001">
      <c r="A64" s="94">
        <v>1059</v>
      </c>
      <c r="B64" s="94" t="s">
        <v>529</v>
      </c>
      <c r="C64" s="94" t="s">
        <v>168</v>
      </c>
      <c r="D64" s="94">
        <v>1100</v>
      </c>
      <c r="E64" s="94">
        <v>0</v>
      </c>
      <c r="F64" s="94" t="s">
        <v>530</v>
      </c>
      <c r="G64" s="74">
        <v>7456000</v>
      </c>
      <c r="H64" s="74">
        <v>0</v>
      </c>
    </row>
    <row r="65" spans="1:8" ht="18.600000000000001">
      <c r="A65" s="94">
        <v>1066</v>
      </c>
      <c r="B65" s="94" t="s">
        <v>502</v>
      </c>
      <c r="C65" s="94" t="s">
        <v>168</v>
      </c>
      <c r="D65" s="94">
        <v>1113</v>
      </c>
      <c r="E65" s="94">
        <v>0</v>
      </c>
      <c r="F65" s="94" t="s">
        <v>318</v>
      </c>
      <c r="G65" s="74">
        <v>632200</v>
      </c>
      <c r="H65" s="74">
        <v>0</v>
      </c>
    </row>
    <row r="66" spans="1:8" ht="18.600000000000001">
      <c r="A66" s="94">
        <v>1066</v>
      </c>
      <c r="B66" s="94" t="s">
        <v>502</v>
      </c>
      <c r="C66" s="94" t="s">
        <v>168</v>
      </c>
      <c r="D66" s="94">
        <v>1113</v>
      </c>
      <c r="E66" s="94">
        <v>0</v>
      </c>
      <c r="F66" s="94" t="s">
        <v>531</v>
      </c>
      <c r="G66" s="74">
        <v>2600000</v>
      </c>
      <c r="H66" s="74">
        <v>0</v>
      </c>
    </row>
    <row r="67" spans="1:8" ht="18.600000000000001">
      <c r="A67" s="80"/>
      <c r="B67" s="88" t="s">
        <v>44</v>
      </c>
      <c r="C67" s="80"/>
      <c r="D67" s="80"/>
      <c r="E67" s="80"/>
      <c r="F67" s="80"/>
      <c r="G67" s="81">
        <f>SUM(G41:G66)</f>
        <v>1578373625</v>
      </c>
      <c r="H67" s="80"/>
    </row>
  </sheetData>
  <customSheetViews>
    <customSheetView guid="{74ED7A36-0A6D-419F-AF21-86902042F3A1}" state="hidden" topLeftCell="A41">
      <selection activeCell="C67" sqref="C67"/>
      <pageMargins left="0.7" right="0.7" top="0.75" bottom="0.75" header="0.3" footer="0.3"/>
    </customSheetView>
    <customSheetView guid="{B5B449E6-4D3E-4E3D-A79F-8E3967E791B9}" topLeftCell="A13">
      <selection activeCell="F45" sqref="F45"/>
      <pageMargins left="0.7" right="0.7" top="0.75" bottom="0.75" header="0.3" footer="0.3"/>
    </customSheetView>
    <customSheetView guid="{90326ADD-529F-4FDD-921F-DD227CA80475}" topLeftCell="A41">
      <selection activeCell="G68" sqref="G68"/>
      <pageMargins left="0.7" right="0.7" top="0.75" bottom="0.75" header="0.3" footer="0.3"/>
    </customSheetView>
    <customSheetView guid="{2927D1D2-98DD-41DA-A352-1FC52098543F}" state="hidden" topLeftCell="A41">
      <selection activeCell="C67" sqref="C67"/>
      <pageMargins left="0.7" right="0.7" top="0.75" bottom="0.75" header="0.3" footer="0.3"/>
    </customSheetView>
    <customSheetView guid="{7F2FF59E-536A-4325-AEE2-63F0D1B42E10}" state="hidden" topLeftCell="A41">
      <selection activeCell="C67" sqref="C67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فعالیت</vt:lpstr>
      <vt:lpstr>ریز فعالیت</vt:lpstr>
      <vt:lpstr>12 ماهه</vt:lpstr>
      <vt:lpstr>Sheet1 (2)</vt:lpstr>
      <vt:lpstr>سه ماه دوم</vt:lpstr>
      <vt:lpstr>تعمیرات جزئی ساختمان</vt:lpstr>
      <vt:lpstr>تعمیر ونگهداری تجهیزات اداری</vt:lpstr>
      <vt:lpstr>پاداش وهدایا</vt:lpstr>
      <vt:lpstr>اجاره لایسنس و خرید دامنه و ..</vt:lpstr>
      <vt:lpstr>تجهیزات جاری و پشتیبانی فناوری</vt:lpstr>
      <vt:lpstr>آشپزخانه</vt:lpstr>
      <vt:lpstr>Sheet1</vt:lpstr>
      <vt:lpstr>'12 ماهه'!Print_Area</vt:lpstr>
    </vt:vector>
  </TitlesOfParts>
  <Company>bonyad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Seyed Mohsen Ebrahimi</cp:lastModifiedBy>
  <cp:lastPrinted>2021-10-26T05:51:48Z</cp:lastPrinted>
  <dcterms:created xsi:type="dcterms:W3CDTF">2012-01-18T03:54:57Z</dcterms:created>
  <dcterms:modified xsi:type="dcterms:W3CDTF">2021-11-23T08:22:28Z</dcterms:modified>
</cp:coreProperties>
</file>