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35"/>
  </bookViews>
  <sheets>
    <sheet name="PS Summary" sheetId="6" r:id="rId1"/>
    <sheet name="2013 ROIC Forward - 15% PS" sheetId="1" r:id="rId2"/>
    <sheet name="2013 ROIC - PS Tier Low" sheetId="2" r:id="rId3"/>
    <sheet name="2013 ROIC - PS Tier Medium" sheetId="3" r:id="rId4"/>
    <sheet name="2013 ROIC - PS Tier High" sheetId="4" r:id="rId5"/>
    <sheet name="2013 ROIC - PS WACC-ROIC" sheetId="5" r:id="rId6"/>
  </sheets>
  <externalReferences>
    <externalReference r:id="rId7"/>
    <externalReference r:id="rId8"/>
    <externalReference r:id="rId9"/>
    <externalReference r:id="rId10"/>
  </externalReferences>
  <definedNames>
    <definedName name="__123Graph_AGraph10" localSheetId="4" hidden="1">#REF!</definedName>
    <definedName name="__123Graph_AGraph10" localSheetId="2" hidden="1">#REF!</definedName>
    <definedName name="__123Graph_AGraph10" localSheetId="3" hidden="1">#REF!</definedName>
    <definedName name="__123Graph_AGraph10" localSheetId="5" hidden="1">#REF!</definedName>
    <definedName name="__123Graph_AGraph10" localSheetId="1" hidden="1">#REF!</definedName>
    <definedName name="__123Graph_AGraph10" hidden="1">#REF!</definedName>
    <definedName name="__123Graph_AGraph11" localSheetId="4" hidden="1">#REF!</definedName>
    <definedName name="__123Graph_AGraph11" localSheetId="2" hidden="1">#REF!</definedName>
    <definedName name="__123Graph_AGraph11" localSheetId="3" hidden="1">#REF!</definedName>
    <definedName name="__123Graph_AGraph11" localSheetId="5" hidden="1">#REF!</definedName>
    <definedName name="__123Graph_AGraph11" localSheetId="1" hidden="1">#REF!</definedName>
    <definedName name="__123Graph_AGraph11" hidden="1">#REF!</definedName>
    <definedName name="__123Graph_AGraph12" localSheetId="4" hidden="1">#REF!</definedName>
    <definedName name="__123Graph_AGraph12" localSheetId="2" hidden="1">#REF!</definedName>
    <definedName name="__123Graph_AGraph12" localSheetId="3" hidden="1">#REF!</definedName>
    <definedName name="__123Graph_AGraph12" localSheetId="5" hidden="1">#REF!</definedName>
    <definedName name="__123Graph_AGraph12" hidden="1">#REF!</definedName>
    <definedName name="__123Graph_AGraph13" localSheetId="4" hidden="1">#REF!</definedName>
    <definedName name="__123Graph_AGraph13" localSheetId="2" hidden="1">#REF!</definedName>
    <definedName name="__123Graph_AGraph13" localSheetId="3" hidden="1">#REF!</definedName>
    <definedName name="__123Graph_AGraph13" localSheetId="5" hidden="1">#REF!</definedName>
    <definedName name="__123Graph_AGraph13" hidden="1">#REF!</definedName>
    <definedName name="__123Graph_AGraph14" localSheetId="4" hidden="1">#REF!</definedName>
    <definedName name="__123Graph_AGraph14" localSheetId="2" hidden="1">#REF!</definedName>
    <definedName name="__123Graph_AGraph14" localSheetId="3" hidden="1">#REF!</definedName>
    <definedName name="__123Graph_AGraph14" localSheetId="5" hidden="1">#REF!</definedName>
    <definedName name="__123Graph_AGraph14" hidden="1">#REF!</definedName>
    <definedName name="__123Graph_AGraph15" localSheetId="4" hidden="1">#REF!</definedName>
    <definedName name="__123Graph_AGraph15" localSheetId="2" hidden="1">#REF!</definedName>
    <definedName name="__123Graph_AGraph15" localSheetId="3" hidden="1">#REF!</definedName>
    <definedName name="__123Graph_AGraph15" localSheetId="5" hidden="1">#REF!</definedName>
    <definedName name="__123Graph_AGraph15" hidden="1">#REF!</definedName>
    <definedName name="__123Graph_AGraph16" localSheetId="4" hidden="1">#REF!</definedName>
    <definedName name="__123Graph_AGraph16" localSheetId="2" hidden="1">#REF!</definedName>
    <definedName name="__123Graph_AGraph16" localSheetId="3" hidden="1">#REF!</definedName>
    <definedName name="__123Graph_AGraph16" localSheetId="5" hidden="1">#REF!</definedName>
    <definedName name="__123Graph_AGraph16" hidden="1">#REF!</definedName>
    <definedName name="__123Graph_AGraph17" localSheetId="4" hidden="1">#REF!</definedName>
    <definedName name="__123Graph_AGraph17" localSheetId="2" hidden="1">#REF!</definedName>
    <definedName name="__123Graph_AGraph17" localSheetId="3" hidden="1">#REF!</definedName>
    <definedName name="__123Graph_AGraph17" localSheetId="5" hidden="1">#REF!</definedName>
    <definedName name="__123Graph_AGraph17" hidden="1">#REF!</definedName>
    <definedName name="__123Graph_AGraph18" localSheetId="4" hidden="1">#REF!</definedName>
    <definedName name="__123Graph_AGraph18" localSheetId="2" hidden="1">#REF!</definedName>
    <definedName name="__123Graph_AGraph18" localSheetId="3" hidden="1">#REF!</definedName>
    <definedName name="__123Graph_AGraph18" localSheetId="5" hidden="1">#REF!</definedName>
    <definedName name="__123Graph_AGraph18" localSheetId="1" hidden="1">#REF!</definedName>
    <definedName name="__123Graph_AGraph18" hidden="1">#REF!</definedName>
    <definedName name="__123Graph_AGraph3" localSheetId="4" hidden="1">#REF!</definedName>
    <definedName name="__123Graph_AGraph3" localSheetId="2" hidden="1">#REF!</definedName>
    <definedName name="__123Graph_AGraph3" localSheetId="3" hidden="1">#REF!</definedName>
    <definedName name="__123Graph_AGraph3" localSheetId="5" hidden="1">#REF!</definedName>
    <definedName name="__123Graph_AGraph3" localSheetId="1" hidden="1">#REF!</definedName>
    <definedName name="__123Graph_AGraph3" hidden="1">#REF!</definedName>
    <definedName name="__123Graph_AGraph4" localSheetId="4" hidden="1">#REF!</definedName>
    <definedName name="__123Graph_AGraph4" localSheetId="2" hidden="1">#REF!</definedName>
    <definedName name="__123Graph_AGraph4" localSheetId="3" hidden="1">#REF!</definedName>
    <definedName name="__123Graph_AGraph4" localSheetId="5" hidden="1">#REF!</definedName>
    <definedName name="__123Graph_AGraph4" localSheetId="1" hidden="1">#REF!</definedName>
    <definedName name="__123Graph_AGraph4" hidden="1">#REF!</definedName>
    <definedName name="__123Graph_AGraph5" localSheetId="4" hidden="1">#REF!</definedName>
    <definedName name="__123Graph_AGraph5" localSheetId="2" hidden="1">#REF!</definedName>
    <definedName name="__123Graph_AGraph5" localSheetId="3" hidden="1">#REF!</definedName>
    <definedName name="__123Graph_AGraph5" localSheetId="5" hidden="1">#REF!</definedName>
    <definedName name="__123Graph_AGraph5" localSheetId="1" hidden="1">#REF!</definedName>
    <definedName name="__123Graph_AGraph5" hidden="1">#REF!</definedName>
    <definedName name="__123Graph_AGraph54" localSheetId="4" hidden="1">#REF!</definedName>
    <definedName name="__123Graph_AGraph54" localSheetId="2" hidden="1">#REF!</definedName>
    <definedName name="__123Graph_AGraph54" localSheetId="3" hidden="1">#REF!</definedName>
    <definedName name="__123Graph_AGraph54" localSheetId="5" hidden="1">#REF!</definedName>
    <definedName name="__123Graph_AGraph54" localSheetId="1" hidden="1">#REF!</definedName>
    <definedName name="__123Graph_AGraph54" hidden="1">#REF!</definedName>
    <definedName name="__123Graph_AGraph55" localSheetId="4" hidden="1">#REF!</definedName>
    <definedName name="__123Graph_AGraph55" localSheetId="2" hidden="1">#REF!</definedName>
    <definedName name="__123Graph_AGraph55" localSheetId="3" hidden="1">#REF!</definedName>
    <definedName name="__123Graph_AGraph55" localSheetId="5" hidden="1">#REF!</definedName>
    <definedName name="__123Graph_AGraph55" hidden="1">#REF!</definedName>
    <definedName name="__123Graph_AGraph56" localSheetId="4" hidden="1">#REF!</definedName>
    <definedName name="__123Graph_AGraph56" localSheetId="2" hidden="1">#REF!</definedName>
    <definedName name="__123Graph_AGraph56" localSheetId="3" hidden="1">#REF!</definedName>
    <definedName name="__123Graph_AGraph56" localSheetId="5" hidden="1">#REF!</definedName>
    <definedName name="__123Graph_AGraph56" localSheetId="1" hidden="1">#REF!</definedName>
    <definedName name="__123Graph_AGraph56" hidden="1">#REF!</definedName>
    <definedName name="__123Graph_AGraph57" localSheetId="4" hidden="1">#REF!</definedName>
    <definedName name="__123Graph_AGraph57" localSheetId="2" hidden="1">#REF!</definedName>
    <definedName name="__123Graph_AGraph57" localSheetId="3" hidden="1">#REF!</definedName>
    <definedName name="__123Graph_AGraph57" localSheetId="5" hidden="1">#REF!</definedName>
    <definedName name="__123Graph_AGraph57" hidden="1">#REF!</definedName>
    <definedName name="__123Graph_AGraph58" localSheetId="4" hidden="1">#REF!</definedName>
    <definedName name="__123Graph_AGraph58" localSheetId="2" hidden="1">#REF!</definedName>
    <definedName name="__123Graph_AGraph58" localSheetId="3" hidden="1">#REF!</definedName>
    <definedName name="__123Graph_AGraph58" localSheetId="5" hidden="1">#REF!</definedName>
    <definedName name="__123Graph_AGraph58" localSheetId="1" hidden="1">#REF!</definedName>
    <definedName name="__123Graph_AGraph58" hidden="1">#REF!</definedName>
    <definedName name="__123Graph_AGraph59" localSheetId="4" hidden="1">#REF!</definedName>
    <definedName name="__123Graph_AGraph59" localSheetId="2" hidden="1">#REF!</definedName>
    <definedName name="__123Graph_AGraph59" localSheetId="3" hidden="1">#REF!</definedName>
    <definedName name="__123Graph_AGraph59" localSheetId="5" hidden="1">#REF!</definedName>
    <definedName name="__123Graph_AGraph59" hidden="1">#REF!</definedName>
    <definedName name="__123Graph_AGraph6" localSheetId="4" hidden="1">#REF!</definedName>
    <definedName name="__123Graph_AGraph6" localSheetId="2" hidden="1">#REF!</definedName>
    <definedName name="__123Graph_AGraph6" localSheetId="3" hidden="1">#REF!</definedName>
    <definedName name="__123Graph_AGraph6" localSheetId="5" hidden="1">#REF!</definedName>
    <definedName name="__123Graph_AGraph6" hidden="1">#REF!</definedName>
    <definedName name="__123Graph_AGraph61" localSheetId="4" hidden="1">#REF!</definedName>
    <definedName name="__123Graph_AGraph61" localSheetId="2" hidden="1">#REF!</definedName>
    <definedName name="__123Graph_AGraph61" localSheetId="3" hidden="1">#REF!</definedName>
    <definedName name="__123Graph_AGraph61" localSheetId="5" hidden="1">#REF!</definedName>
    <definedName name="__123Graph_AGraph61" hidden="1">#REF!</definedName>
    <definedName name="__123Graph_AGraph64" localSheetId="4" hidden="1">#REF!</definedName>
    <definedName name="__123Graph_AGraph64" localSheetId="2" hidden="1">#REF!</definedName>
    <definedName name="__123Graph_AGraph64" localSheetId="3" hidden="1">#REF!</definedName>
    <definedName name="__123Graph_AGraph64" localSheetId="5" hidden="1">#REF!</definedName>
    <definedName name="__123Graph_AGraph64" hidden="1">#REF!</definedName>
    <definedName name="__123Graph_AGraph65" localSheetId="4" hidden="1">#REF!</definedName>
    <definedName name="__123Graph_AGraph65" localSheetId="2" hidden="1">#REF!</definedName>
    <definedName name="__123Graph_AGraph65" localSheetId="3" hidden="1">#REF!</definedName>
    <definedName name="__123Graph_AGraph65" localSheetId="5" hidden="1">#REF!</definedName>
    <definedName name="__123Graph_AGraph65" localSheetId="1" hidden="1">#REF!</definedName>
    <definedName name="__123Graph_AGraph65" hidden="1">#REF!</definedName>
    <definedName name="__123Graph_AGraph7" localSheetId="4" hidden="1">#REF!</definedName>
    <definedName name="__123Graph_AGraph7" localSheetId="2" hidden="1">#REF!</definedName>
    <definedName name="__123Graph_AGraph7" localSheetId="3" hidden="1">#REF!</definedName>
    <definedName name="__123Graph_AGraph7" localSheetId="5" hidden="1">#REF!</definedName>
    <definedName name="__123Graph_AGraph7" hidden="1">#REF!</definedName>
    <definedName name="__123Graph_AGraph8" localSheetId="4" hidden="1">#REF!</definedName>
    <definedName name="__123Graph_AGraph8" localSheetId="2" hidden="1">#REF!</definedName>
    <definedName name="__123Graph_AGraph8" localSheetId="3" hidden="1">#REF!</definedName>
    <definedName name="__123Graph_AGraph8" localSheetId="5" hidden="1">#REF!</definedName>
    <definedName name="__123Graph_AGraph8" hidden="1">#REF!</definedName>
    <definedName name="__123Graph_AGraph9" localSheetId="4" hidden="1">#REF!</definedName>
    <definedName name="__123Graph_AGraph9" localSheetId="2" hidden="1">#REF!</definedName>
    <definedName name="__123Graph_AGraph9" localSheetId="3" hidden="1">#REF!</definedName>
    <definedName name="__123Graph_AGraph9" localSheetId="5" hidden="1">#REF!</definedName>
    <definedName name="__123Graph_AGraph9" localSheetId="1" hidden="1">#REF!</definedName>
    <definedName name="__123Graph_AGraph9" hidden="1">#REF!</definedName>
    <definedName name="__123Graph_LBL_AGraph64" localSheetId="4" hidden="1">#REF!</definedName>
    <definedName name="__123Graph_LBL_AGraph64" localSheetId="2" hidden="1">#REF!</definedName>
    <definedName name="__123Graph_LBL_AGraph64" localSheetId="3" hidden="1">#REF!</definedName>
    <definedName name="__123Graph_LBL_AGraph64" localSheetId="5" hidden="1">#REF!</definedName>
    <definedName name="__123Graph_LBL_AGraph64" hidden="1">#REF!</definedName>
    <definedName name="__123Graph_LBL_AGraph65" localSheetId="4" hidden="1">#REF!</definedName>
    <definedName name="__123Graph_LBL_AGraph65" localSheetId="2" hidden="1">#REF!</definedName>
    <definedName name="__123Graph_LBL_AGraph65" localSheetId="3" hidden="1">#REF!</definedName>
    <definedName name="__123Graph_LBL_AGraph65" localSheetId="5" hidden="1">#REF!</definedName>
    <definedName name="__123Graph_LBL_AGraph65" localSheetId="1" hidden="1">#REF!</definedName>
    <definedName name="__123Graph_LBL_AGraph65" hidden="1">#REF!</definedName>
    <definedName name="__123Graph_XGraph10" localSheetId="4" hidden="1">#REF!</definedName>
    <definedName name="__123Graph_XGraph10" localSheetId="2" hidden="1">#REF!</definedName>
    <definedName name="__123Graph_XGraph10" localSheetId="3" hidden="1">#REF!</definedName>
    <definedName name="__123Graph_XGraph10" localSheetId="5" hidden="1">#REF!</definedName>
    <definedName name="__123Graph_XGraph10" hidden="1">#REF!</definedName>
    <definedName name="__123Graph_XGraph11" localSheetId="4" hidden="1">#REF!</definedName>
    <definedName name="__123Graph_XGraph11" localSheetId="2" hidden="1">#REF!</definedName>
    <definedName name="__123Graph_XGraph11" localSheetId="3" hidden="1">#REF!</definedName>
    <definedName name="__123Graph_XGraph11" localSheetId="5" hidden="1">#REF!</definedName>
    <definedName name="__123Graph_XGraph11" hidden="1">#REF!</definedName>
    <definedName name="__123Graph_XGraph12" localSheetId="4" hidden="1">#REF!</definedName>
    <definedName name="__123Graph_XGraph12" localSheetId="2" hidden="1">#REF!</definedName>
    <definedName name="__123Graph_XGraph12" localSheetId="3" hidden="1">#REF!</definedName>
    <definedName name="__123Graph_XGraph12" localSheetId="5" hidden="1">#REF!</definedName>
    <definedName name="__123Graph_XGraph12" hidden="1">#REF!</definedName>
    <definedName name="__123Graph_XGraph13" localSheetId="4" hidden="1">#REF!</definedName>
    <definedName name="__123Graph_XGraph13" localSheetId="2" hidden="1">#REF!</definedName>
    <definedName name="__123Graph_XGraph13" localSheetId="3" hidden="1">#REF!</definedName>
    <definedName name="__123Graph_XGraph13" localSheetId="5" hidden="1">#REF!</definedName>
    <definedName name="__123Graph_XGraph13" hidden="1">#REF!</definedName>
    <definedName name="__123Graph_XGraph14" localSheetId="4" hidden="1">#REF!</definedName>
    <definedName name="__123Graph_XGraph14" localSheetId="2" hidden="1">#REF!</definedName>
    <definedName name="__123Graph_XGraph14" localSheetId="3" hidden="1">#REF!</definedName>
    <definedName name="__123Graph_XGraph14" localSheetId="5" hidden="1">#REF!</definedName>
    <definedName name="__123Graph_XGraph14" hidden="1">#REF!</definedName>
    <definedName name="__123Graph_XGraph15" localSheetId="4" hidden="1">#REF!</definedName>
    <definedName name="__123Graph_XGraph15" localSheetId="2" hidden="1">#REF!</definedName>
    <definedName name="__123Graph_XGraph15" localSheetId="3" hidden="1">#REF!</definedName>
    <definedName name="__123Graph_XGraph15" localSheetId="5" hidden="1">#REF!</definedName>
    <definedName name="__123Graph_XGraph15" hidden="1">#REF!</definedName>
    <definedName name="__123Graph_XGraph16" localSheetId="4" hidden="1">#REF!</definedName>
    <definedName name="__123Graph_XGraph16" localSheetId="2" hidden="1">#REF!</definedName>
    <definedName name="__123Graph_XGraph16" localSheetId="3" hidden="1">#REF!</definedName>
    <definedName name="__123Graph_XGraph16" localSheetId="5" hidden="1">#REF!</definedName>
    <definedName name="__123Graph_XGraph16" hidden="1">#REF!</definedName>
    <definedName name="__123Graph_XGraph17" localSheetId="4" hidden="1">#REF!</definedName>
    <definedName name="__123Graph_XGraph17" localSheetId="2" hidden="1">#REF!</definedName>
    <definedName name="__123Graph_XGraph17" localSheetId="3" hidden="1">#REF!</definedName>
    <definedName name="__123Graph_XGraph17" localSheetId="5" hidden="1">#REF!</definedName>
    <definedName name="__123Graph_XGraph17" hidden="1">#REF!</definedName>
    <definedName name="__123Graph_XGraph2" localSheetId="4" hidden="1">#REF!</definedName>
    <definedName name="__123Graph_XGraph2" localSheetId="2" hidden="1">#REF!</definedName>
    <definedName name="__123Graph_XGraph2" localSheetId="3" hidden="1">#REF!</definedName>
    <definedName name="__123Graph_XGraph2" localSheetId="5" hidden="1">#REF!</definedName>
    <definedName name="__123Graph_XGraph2" hidden="1">#REF!</definedName>
    <definedName name="__123Graph_XGraph27" localSheetId="4" hidden="1">#REF!</definedName>
    <definedName name="__123Graph_XGraph27" localSheetId="2" hidden="1">#REF!</definedName>
    <definedName name="__123Graph_XGraph27" localSheetId="3" hidden="1">#REF!</definedName>
    <definedName name="__123Graph_XGraph27" localSheetId="5" hidden="1">#REF!</definedName>
    <definedName name="__123Graph_XGraph27" hidden="1">#REF!</definedName>
    <definedName name="__123Graph_XGraph28" localSheetId="4" hidden="1">#REF!</definedName>
    <definedName name="__123Graph_XGraph28" localSheetId="2" hidden="1">#REF!</definedName>
    <definedName name="__123Graph_XGraph28" localSheetId="3" hidden="1">#REF!</definedName>
    <definedName name="__123Graph_XGraph28" localSheetId="5" hidden="1">#REF!</definedName>
    <definedName name="__123Graph_XGraph28" hidden="1">#REF!</definedName>
    <definedName name="__123Graph_XGraph29" localSheetId="4" hidden="1">#REF!</definedName>
    <definedName name="__123Graph_XGraph29" localSheetId="2" hidden="1">#REF!</definedName>
    <definedName name="__123Graph_XGraph29" localSheetId="3" hidden="1">#REF!</definedName>
    <definedName name="__123Graph_XGraph29" localSheetId="5" hidden="1">#REF!</definedName>
    <definedName name="__123Graph_XGraph29" hidden="1">#REF!</definedName>
    <definedName name="__123Graph_XGraph30" localSheetId="4" hidden="1">#REF!</definedName>
    <definedName name="__123Graph_XGraph30" localSheetId="2" hidden="1">#REF!</definedName>
    <definedName name="__123Graph_XGraph30" localSheetId="3" hidden="1">#REF!</definedName>
    <definedName name="__123Graph_XGraph30" localSheetId="5" hidden="1">#REF!</definedName>
    <definedName name="__123Graph_XGraph30" hidden="1">#REF!</definedName>
    <definedName name="__123Graph_XGraph31" localSheetId="4" hidden="1">#REF!</definedName>
    <definedName name="__123Graph_XGraph31" localSheetId="2" hidden="1">#REF!</definedName>
    <definedName name="__123Graph_XGraph31" localSheetId="3" hidden="1">#REF!</definedName>
    <definedName name="__123Graph_XGraph31" localSheetId="5" hidden="1">#REF!</definedName>
    <definedName name="__123Graph_XGraph31" hidden="1">#REF!</definedName>
    <definedName name="__123Graph_XGraph32" localSheetId="4" hidden="1">#REF!</definedName>
    <definedName name="__123Graph_XGraph32" localSheetId="2" hidden="1">#REF!</definedName>
    <definedName name="__123Graph_XGraph32" localSheetId="3" hidden="1">#REF!</definedName>
    <definedName name="__123Graph_XGraph32" localSheetId="5" hidden="1">#REF!</definedName>
    <definedName name="__123Graph_XGraph32" hidden="1">#REF!</definedName>
    <definedName name="__123Graph_XGraph33" localSheetId="4" hidden="1">#REF!</definedName>
    <definedName name="__123Graph_XGraph33" localSheetId="2" hidden="1">#REF!</definedName>
    <definedName name="__123Graph_XGraph33" localSheetId="3" hidden="1">#REF!</definedName>
    <definedName name="__123Graph_XGraph33" localSheetId="5" hidden="1">#REF!</definedName>
    <definedName name="__123Graph_XGraph33" hidden="1">#REF!</definedName>
    <definedName name="__123Graph_XGraph34" localSheetId="4" hidden="1">#REF!</definedName>
    <definedName name="__123Graph_XGraph34" localSheetId="2" hidden="1">#REF!</definedName>
    <definedName name="__123Graph_XGraph34" localSheetId="3" hidden="1">#REF!</definedName>
    <definedName name="__123Graph_XGraph34" localSheetId="5" hidden="1">#REF!</definedName>
    <definedName name="__123Graph_XGraph34" hidden="1">#REF!</definedName>
    <definedName name="__123Graph_XGraph35" localSheetId="4" hidden="1">#REF!</definedName>
    <definedName name="__123Graph_XGraph35" localSheetId="2" hidden="1">#REF!</definedName>
    <definedName name="__123Graph_XGraph35" localSheetId="3" hidden="1">#REF!</definedName>
    <definedName name="__123Graph_XGraph35" localSheetId="5" hidden="1">#REF!</definedName>
    <definedName name="__123Graph_XGraph35" hidden="1">#REF!</definedName>
    <definedName name="__123Graph_XGraph36" localSheetId="4" hidden="1">#REF!</definedName>
    <definedName name="__123Graph_XGraph36" localSheetId="2" hidden="1">#REF!</definedName>
    <definedName name="__123Graph_XGraph36" localSheetId="3" hidden="1">#REF!</definedName>
    <definedName name="__123Graph_XGraph36" localSheetId="5" hidden="1">#REF!</definedName>
    <definedName name="__123Graph_XGraph36" hidden="1">#REF!</definedName>
    <definedName name="__123Graph_XGraph37" localSheetId="4" hidden="1">#REF!</definedName>
    <definedName name="__123Graph_XGraph37" localSheetId="2" hidden="1">#REF!</definedName>
    <definedName name="__123Graph_XGraph37" localSheetId="3" hidden="1">#REF!</definedName>
    <definedName name="__123Graph_XGraph37" localSheetId="5" hidden="1">#REF!</definedName>
    <definedName name="__123Graph_XGraph37" hidden="1">#REF!</definedName>
    <definedName name="__123Graph_XGraph38" localSheetId="4" hidden="1">#REF!</definedName>
    <definedName name="__123Graph_XGraph38" localSheetId="2" hidden="1">#REF!</definedName>
    <definedName name="__123Graph_XGraph38" localSheetId="3" hidden="1">#REF!</definedName>
    <definedName name="__123Graph_XGraph38" localSheetId="5" hidden="1">#REF!</definedName>
    <definedName name="__123Graph_XGraph38" hidden="1">#REF!</definedName>
    <definedName name="__123Graph_XGraph39" localSheetId="4" hidden="1">#REF!</definedName>
    <definedName name="__123Graph_XGraph39" localSheetId="2" hidden="1">#REF!</definedName>
    <definedName name="__123Graph_XGraph39" localSheetId="3" hidden="1">#REF!</definedName>
    <definedName name="__123Graph_XGraph39" localSheetId="5" hidden="1">#REF!</definedName>
    <definedName name="__123Graph_XGraph39" hidden="1">#REF!</definedName>
    <definedName name="__123Graph_XGraph4" localSheetId="4" hidden="1">#REF!</definedName>
    <definedName name="__123Graph_XGraph4" localSheetId="2" hidden="1">#REF!</definedName>
    <definedName name="__123Graph_XGraph4" localSheetId="3" hidden="1">#REF!</definedName>
    <definedName name="__123Graph_XGraph4" localSheetId="5" hidden="1">#REF!</definedName>
    <definedName name="__123Graph_XGraph4" hidden="1">#REF!</definedName>
    <definedName name="__123Graph_XGraph40" localSheetId="4" hidden="1">#REF!</definedName>
    <definedName name="__123Graph_XGraph40" localSheetId="2" hidden="1">#REF!</definedName>
    <definedName name="__123Graph_XGraph40" localSheetId="3" hidden="1">#REF!</definedName>
    <definedName name="__123Graph_XGraph40" localSheetId="5" hidden="1">#REF!</definedName>
    <definedName name="__123Graph_XGraph40" hidden="1">#REF!</definedName>
    <definedName name="__123Graph_XGraph5" localSheetId="4" hidden="1">#REF!</definedName>
    <definedName name="__123Graph_XGraph5" localSheetId="2" hidden="1">#REF!</definedName>
    <definedName name="__123Graph_XGraph5" localSheetId="3" hidden="1">#REF!</definedName>
    <definedName name="__123Graph_XGraph5" localSheetId="5" hidden="1">#REF!</definedName>
    <definedName name="__123Graph_XGraph5" hidden="1">#REF!</definedName>
    <definedName name="__123Graph_XGraph55" localSheetId="4" hidden="1">#REF!</definedName>
    <definedName name="__123Graph_XGraph55" localSheetId="2" hidden="1">#REF!</definedName>
    <definedName name="__123Graph_XGraph55" localSheetId="3" hidden="1">#REF!</definedName>
    <definedName name="__123Graph_XGraph55" localSheetId="5" hidden="1">#REF!</definedName>
    <definedName name="__123Graph_XGraph55" hidden="1">#REF!</definedName>
    <definedName name="__123Graph_XGraph56" localSheetId="4" hidden="1">#REF!</definedName>
    <definedName name="__123Graph_XGraph56" localSheetId="2" hidden="1">#REF!</definedName>
    <definedName name="__123Graph_XGraph56" localSheetId="3" hidden="1">#REF!</definedName>
    <definedName name="__123Graph_XGraph56" localSheetId="5" hidden="1">#REF!</definedName>
    <definedName name="__123Graph_XGraph56" hidden="1">#REF!</definedName>
    <definedName name="__123Graph_XGraph57" localSheetId="4" hidden="1">#REF!</definedName>
    <definedName name="__123Graph_XGraph57" localSheetId="2" hidden="1">#REF!</definedName>
    <definedName name="__123Graph_XGraph57" localSheetId="3" hidden="1">#REF!</definedName>
    <definedName name="__123Graph_XGraph57" localSheetId="5" hidden="1">#REF!</definedName>
    <definedName name="__123Graph_XGraph57" hidden="1">#REF!</definedName>
    <definedName name="__123Graph_XGraph58" localSheetId="4" hidden="1">#REF!</definedName>
    <definedName name="__123Graph_XGraph58" localSheetId="2" hidden="1">#REF!</definedName>
    <definedName name="__123Graph_XGraph58" localSheetId="3" hidden="1">#REF!</definedName>
    <definedName name="__123Graph_XGraph58" localSheetId="5" hidden="1">#REF!</definedName>
    <definedName name="__123Graph_XGraph58" hidden="1">#REF!</definedName>
    <definedName name="__123Graph_XGraph59" localSheetId="4" hidden="1">#REF!</definedName>
    <definedName name="__123Graph_XGraph59" localSheetId="2" hidden="1">#REF!</definedName>
    <definedName name="__123Graph_XGraph59" localSheetId="3" hidden="1">#REF!</definedName>
    <definedName name="__123Graph_XGraph59" localSheetId="5" hidden="1">#REF!</definedName>
    <definedName name="__123Graph_XGraph59" hidden="1">#REF!</definedName>
    <definedName name="__123Graph_XGraph6" localSheetId="4" hidden="1">#REF!</definedName>
    <definedName name="__123Graph_XGraph6" localSheetId="2" hidden="1">#REF!</definedName>
    <definedName name="__123Graph_XGraph6" localSheetId="3" hidden="1">#REF!</definedName>
    <definedName name="__123Graph_XGraph6" localSheetId="5" hidden="1">#REF!</definedName>
    <definedName name="__123Graph_XGraph6" hidden="1">#REF!</definedName>
    <definedName name="__123Graph_XGraph7" localSheetId="4" hidden="1">#REF!</definedName>
    <definedName name="__123Graph_XGraph7" localSheetId="2" hidden="1">#REF!</definedName>
    <definedName name="__123Graph_XGraph7" localSheetId="3" hidden="1">#REF!</definedName>
    <definedName name="__123Graph_XGraph7" localSheetId="5" hidden="1">#REF!</definedName>
    <definedName name="__123Graph_XGraph7" hidden="1">#REF!</definedName>
    <definedName name="__123Graph_XGraph8" localSheetId="4" hidden="1">#REF!</definedName>
    <definedName name="__123Graph_XGraph8" localSheetId="2" hidden="1">#REF!</definedName>
    <definedName name="__123Graph_XGraph8" localSheetId="3" hidden="1">#REF!</definedName>
    <definedName name="__123Graph_XGraph8" localSheetId="5" hidden="1">#REF!</definedName>
    <definedName name="__123Graph_XGraph8" hidden="1">#REF!</definedName>
    <definedName name="__123Graph_XGraph9" localSheetId="4" hidden="1">#REF!</definedName>
    <definedName name="__123Graph_XGraph9" localSheetId="2" hidden="1">#REF!</definedName>
    <definedName name="__123Graph_XGraph9" localSheetId="3" hidden="1">#REF!</definedName>
    <definedName name="__123Graph_XGraph9" localSheetId="5" hidden="1">#REF!</definedName>
    <definedName name="__123Graph_XGraph9" hidden="1">#REF!</definedName>
    <definedName name="__123Graph_XInserted72" localSheetId="4" hidden="1">#REF!</definedName>
    <definedName name="__123Graph_XInserted72" localSheetId="2" hidden="1">#REF!</definedName>
    <definedName name="__123Graph_XInserted72" localSheetId="3" hidden="1">#REF!</definedName>
    <definedName name="__123Graph_XInserted72" localSheetId="5" hidden="1">#REF!</definedName>
    <definedName name="__123Graph_XInserted72" hidden="1">#REF!</definedName>
    <definedName name="__123Graph_XInserted73" localSheetId="4" hidden="1">#REF!</definedName>
    <definedName name="__123Graph_XInserted73" localSheetId="2" hidden="1">#REF!</definedName>
    <definedName name="__123Graph_XInserted73" localSheetId="3" hidden="1">#REF!</definedName>
    <definedName name="__123Graph_XInserted73" localSheetId="5" hidden="1">#REF!</definedName>
    <definedName name="__123Graph_XInserted73" hidden="1">#REF!</definedName>
    <definedName name="__123Graph_XInserted74" localSheetId="4" hidden="1">#REF!</definedName>
    <definedName name="__123Graph_XInserted74" localSheetId="2" hidden="1">#REF!</definedName>
    <definedName name="__123Graph_XInserted74" localSheetId="3" hidden="1">#REF!</definedName>
    <definedName name="__123Graph_XInserted74" localSheetId="5" hidden="1">#REF!</definedName>
    <definedName name="__123Graph_XInserted74" hidden="1">#REF!</definedName>
    <definedName name="__123Graph_XInserted75" localSheetId="4" hidden="1">#REF!</definedName>
    <definedName name="__123Graph_XInserted75" localSheetId="2" hidden="1">#REF!</definedName>
    <definedName name="__123Graph_XInserted75" localSheetId="3" hidden="1">#REF!</definedName>
    <definedName name="__123Graph_XInserted75" localSheetId="5" hidden="1">#REF!</definedName>
    <definedName name="__123Graph_XInserted75" hidden="1">#REF!</definedName>
    <definedName name="__123Graph_XInserted76" localSheetId="4" hidden="1">#REF!</definedName>
    <definedName name="__123Graph_XInserted76" localSheetId="2" hidden="1">#REF!</definedName>
    <definedName name="__123Graph_XInserted76" localSheetId="3" hidden="1">#REF!</definedName>
    <definedName name="__123Graph_XInserted76" localSheetId="5" hidden="1">#REF!</definedName>
    <definedName name="__123Graph_XInserted76" hidden="1">#REF!</definedName>
    <definedName name="_Order1" hidden="1">0</definedName>
    <definedName name="_Order2" hidden="1">0</definedName>
    <definedName name="April">[1]April!$BA$12:$BD$146</definedName>
    <definedName name="Cap">[2]EssbaseLoadPrjctDtl!$B$8:$AH$574</definedName>
    <definedName name="data">'[3]data (2)'!$D$3:$R$642</definedName>
    <definedName name="DetailNew">[4]Sumwdetails0705!$A$6:$L$106</definedName>
    <definedName name="DetailOld">[4]Sumwdetails0105!$A$6:$I$106</definedName>
    <definedName name="EssAliasTable">"Default"</definedName>
    <definedName name="Essbase">[2]EssbaseLoadPrjctDtl!$AL$9:$AO$573</definedName>
    <definedName name="EssLatest">"January"</definedName>
    <definedName name="EssOptions">"A1100000000111000011001100000_0000"</definedName>
    <definedName name="May">[1]May!$BA$12:$BD$144</definedName>
    <definedName name="Old">[1]July!$BA$12:$BD$200</definedName>
    <definedName name="_xlnm.Print_Area" localSheetId="4">#REF!</definedName>
    <definedName name="_xlnm.Print_Area" localSheetId="2">#REF!</definedName>
    <definedName name="_xlnm.Print_Area" localSheetId="3">#REF!</definedName>
    <definedName name="_xlnm.Print_Area" localSheetId="5">#REF!</definedName>
    <definedName name="_xlnm.Print_Area">#REF!</definedName>
    <definedName name="test2" localSheetId="4" hidden="1">{#N/A,#N/A,FALSE,"CAPT-CHARTS";#N/A,#N/A,FALSE,"FO-CHARTS";#N/A,#N/A,FALSE,"FA - CHARTS"}</definedName>
    <definedName name="test2" localSheetId="2" hidden="1">{#N/A,#N/A,FALSE,"CAPT-CHARTS";#N/A,#N/A,FALSE,"FO-CHARTS";#N/A,#N/A,FALSE,"FA - CHARTS"}</definedName>
    <definedName name="test2" localSheetId="3" hidden="1">{#N/A,#N/A,FALSE,"CAPT-CHARTS";#N/A,#N/A,FALSE,"FO-CHARTS";#N/A,#N/A,FALSE,"FA - CHARTS"}</definedName>
    <definedName name="test2" localSheetId="5" hidden="1">{#N/A,#N/A,FALSE,"CAPT-CHARTS";#N/A,#N/A,FALSE,"FO-CHARTS";#N/A,#N/A,FALSE,"FA - CHARTS"}</definedName>
    <definedName name="test2" localSheetId="1" hidden="1">{#N/A,#N/A,FALSE,"CAPT-CHARTS";#N/A,#N/A,FALSE,"FO-CHARTS";#N/A,#N/A,FALSE,"FA - CHARTS"}</definedName>
    <definedName name="test2" hidden="1">{#N/A,#N/A,FALSE,"CAPT-CHARTS";#N/A,#N/A,FALSE,"FO-CHARTS";#N/A,#N/A,FALSE,"FA - CHARTS"}</definedName>
    <definedName name="wrn.2002_AOP" localSheetId="4" hidden="1">{#N/A,#N/A,FALSE,"Adv_Prom Summary";#N/A,#N/A,FALSE,"Adv_Prom 2Q98E";#N/A,#N/A,FALSE,"Adv_Prom 3Q98B";#N/A,#N/A,FALSE,"Adv_Prom 4Q98B"}</definedName>
    <definedName name="wrn.2002_AOP" localSheetId="2" hidden="1">{#N/A,#N/A,FALSE,"Adv_Prom Summary";#N/A,#N/A,FALSE,"Adv_Prom 2Q98E";#N/A,#N/A,FALSE,"Adv_Prom 3Q98B";#N/A,#N/A,FALSE,"Adv_Prom 4Q98B"}</definedName>
    <definedName name="wrn.2002_AOP" localSheetId="3" hidden="1">{#N/A,#N/A,FALSE,"Adv_Prom Summary";#N/A,#N/A,FALSE,"Adv_Prom 2Q98E";#N/A,#N/A,FALSE,"Adv_Prom 3Q98B";#N/A,#N/A,FALSE,"Adv_Prom 4Q98B"}</definedName>
    <definedName name="wrn.2002_AOP" localSheetId="5" hidden="1">{#N/A,#N/A,FALSE,"Adv_Prom Summary";#N/A,#N/A,FALSE,"Adv_Prom 2Q98E";#N/A,#N/A,FALSE,"Adv_Prom 3Q98B";#N/A,#N/A,FALSE,"Adv_Prom 4Q98B"}</definedName>
    <definedName name="wrn.2002_AOP" localSheetId="1" hidden="1">{#N/A,#N/A,FALSE,"Adv_Prom Summary";#N/A,#N/A,FALSE,"Adv_Prom 2Q98E";#N/A,#N/A,FALSE,"Adv_Prom 3Q98B";#N/A,#N/A,FALSE,"Adv_Prom 4Q98B"}</definedName>
    <definedName name="wrn.2002_AOP" hidden="1">{#N/A,#N/A,FALSE,"Adv_Prom Summary";#N/A,#N/A,FALSE,"Adv_Prom 2Q98E";#N/A,#N/A,FALSE,"Adv_Prom 3Q98B";#N/A,#N/A,FALSE,"Adv_Prom 4Q98B"}</definedName>
    <definedName name="wrn.Adv_Promo._.Analysis." localSheetId="4" hidden="1">{#N/A,#N/A,FALSE,"Adv_Prom Summary";#N/A,#N/A,FALSE,"Adv_Prom 2Q98E";#N/A,#N/A,FALSE,"Adv_Prom 3Q98B";#N/A,#N/A,FALSE,"Adv_Prom 4Q98B"}</definedName>
    <definedName name="wrn.Adv_Promo._.Analysis." localSheetId="2" hidden="1">{#N/A,#N/A,FALSE,"Adv_Prom Summary";#N/A,#N/A,FALSE,"Adv_Prom 2Q98E";#N/A,#N/A,FALSE,"Adv_Prom 3Q98B";#N/A,#N/A,FALSE,"Adv_Prom 4Q98B"}</definedName>
    <definedName name="wrn.Adv_Promo._.Analysis." localSheetId="3" hidden="1">{#N/A,#N/A,FALSE,"Adv_Prom Summary";#N/A,#N/A,FALSE,"Adv_Prom 2Q98E";#N/A,#N/A,FALSE,"Adv_Prom 3Q98B";#N/A,#N/A,FALSE,"Adv_Prom 4Q98B"}</definedName>
    <definedName name="wrn.Adv_Promo._.Analysis." localSheetId="5" hidden="1">{#N/A,#N/A,FALSE,"Adv_Prom Summary";#N/A,#N/A,FALSE,"Adv_Prom 2Q98E";#N/A,#N/A,FALSE,"Adv_Prom 3Q98B";#N/A,#N/A,FALSE,"Adv_Prom 4Q98B"}</definedName>
    <definedName name="wrn.Adv_Promo._.Analysis." localSheetId="1" hidden="1">{#N/A,#N/A,FALSE,"Adv_Prom Summary";#N/A,#N/A,FALSE,"Adv_Prom 2Q98E";#N/A,#N/A,FALSE,"Adv_Prom 3Q98B";#N/A,#N/A,FALSE,"Adv_Prom 4Q98B"}</definedName>
    <definedName name="wrn.Adv_Promo._.Analysis." hidden="1">{#N/A,#N/A,FALSE,"Adv_Prom Summary";#N/A,#N/A,FALSE,"Adv_Prom 2Q98E";#N/A,#N/A,FALSE,"Adv_Prom 3Q98B";#N/A,#N/A,FALSE,"Adv_Prom 4Q98B"}</definedName>
    <definedName name="wrn.Line._.Charts." localSheetId="4" hidden="1">{#N/A,#N/A,FALSE,"CAPT-CHARTS";#N/A,#N/A,FALSE,"FO-CHARTS";#N/A,#N/A,FALSE,"FA - CHARTS"}</definedName>
    <definedName name="wrn.Line._.Charts." localSheetId="2" hidden="1">{#N/A,#N/A,FALSE,"CAPT-CHARTS";#N/A,#N/A,FALSE,"FO-CHARTS";#N/A,#N/A,FALSE,"FA - CHARTS"}</definedName>
    <definedName name="wrn.Line._.Charts." localSheetId="3" hidden="1">{#N/A,#N/A,FALSE,"CAPT-CHARTS";#N/A,#N/A,FALSE,"FO-CHARTS";#N/A,#N/A,FALSE,"FA - CHARTS"}</definedName>
    <definedName name="wrn.Line._.Charts." localSheetId="5" hidden="1">{#N/A,#N/A,FALSE,"CAPT-CHARTS";#N/A,#N/A,FALSE,"FO-CHARTS";#N/A,#N/A,FALSE,"FA - CHARTS"}</definedName>
    <definedName name="wrn.Line._.Charts." localSheetId="1" hidden="1">{#N/A,#N/A,FALSE,"CAPT-CHARTS";#N/A,#N/A,FALSE,"FO-CHARTS";#N/A,#N/A,FALSE,"FA - CHARTS"}</definedName>
    <definedName name="wrn.Line._.Charts." hidden="1">{#N/A,#N/A,FALSE,"CAPT-CHARTS";#N/A,#N/A,FALSE,"FO-CHARTS";#N/A,#N/A,FALSE,"FA - CHARTS"}</definedName>
    <definedName name="x" localSheetId="4" hidden="1">{#N/A,#N/A,FALSE,"CAPT-CHARTS";#N/A,#N/A,FALSE,"FO-CHARTS";#N/A,#N/A,FALSE,"FA - CHARTS"}</definedName>
    <definedName name="x" localSheetId="2" hidden="1">{#N/A,#N/A,FALSE,"CAPT-CHARTS";#N/A,#N/A,FALSE,"FO-CHARTS";#N/A,#N/A,FALSE,"FA - CHARTS"}</definedName>
    <definedName name="x" localSheetId="3" hidden="1">{#N/A,#N/A,FALSE,"CAPT-CHARTS";#N/A,#N/A,FALSE,"FO-CHARTS";#N/A,#N/A,FALSE,"FA - CHARTS"}</definedName>
    <definedName name="x" localSheetId="5" hidden="1">{#N/A,#N/A,FALSE,"CAPT-CHARTS";#N/A,#N/A,FALSE,"FO-CHARTS";#N/A,#N/A,FALSE,"FA - CHARTS"}</definedName>
    <definedName name="x" localSheetId="1" hidden="1">{#N/A,#N/A,FALSE,"CAPT-CHARTS";#N/A,#N/A,FALSE,"FO-CHARTS";#N/A,#N/A,FALSE,"FA - CHARTS"}</definedName>
    <definedName name="x" hidden="1">{#N/A,#N/A,FALSE,"CAPT-CHARTS";#N/A,#N/A,FALSE,"FO-CHARTS";#N/A,#N/A,FALSE,"FA - CHARTS"}</definedName>
  </definedNames>
  <calcPr calcId="144525" iterate="1"/>
</workbook>
</file>

<file path=xl/calcChain.xml><?xml version="1.0" encoding="utf-8"?>
<calcChain xmlns="http://schemas.openxmlformats.org/spreadsheetml/2006/main">
  <c r="G59" i="6" l="1"/>
  <c r="F59" i="6"/>
  <c r="E59" i="6"/>
  <c r="D59" i="6"/>
  <c r="C59" i="6"/>
  <c r="G58" i="6"/>
  <c r="F58" i="6"/>
  <c r="E58" i="6"/>
  <c r="D58" i="6"/>
  <c r="C58" i="6"/>
  <c r="G57" i="6"/>
  <c r="F57" i="6"/>
  <c r="E57" i="6"/>
  <c r="D57" i="6"/>
  <c r="C57" i="6"/>
  <c r="G56" i="6"/>
  <c r="F56" i="6"/>
  <c r="E56" i="6"/>
  <c r="D56" i="6"/>
  <c r="C56" i="6"/>
  <c r="G55" i="6"/>
  <c r="F55" i="6"/>
  <c r="E55" i="6"/>
  <c r="D55" i="6"/>
  <c r="C55" i="6"/>
  <c r="B59" i="6"/>
  <c r="B58" i="6"/>
  <c r="B57" i="6"/>
  <c r="B56" i="6"/>
  <c r="B55" i="6"/>
  <c r="G52" i="6"/>
  <c r="F52" i="6"/>
  <c r="E52" i="6"/>
  <c r="D52" i="6"/>
  <c r="C52" i="6"/>
  <c r="G51" i="6"/>
  <c r="F51" i="6"/>
  <c r="E51" i="6"/>
  <c r="D51" i="6"/>
  <c r="C51" i="6"/>
  <c r="G50" i="6"/>
  <c r="F50" i="6"/>
  <c r="E50" i="6"/>
  <c r="D50" i="6"/>
  <c r="C50" i="6"/>
  <c r="G49" i="6"/>
  <c r="F49" i="6"/>
  <c r="E49" i="6"/>
  <c r="D49" i="6"/>
  <c r="C49" i="6"/>
  <c r="G48" i="6"/>
  <c r="F48" i="6"/>
  <c r="E48" i="6"/>
  <c r="D48" i="6"/>
  <c r="C48" i="6"/>
  <c r="B52" i="6"/>
  <c r="B51" i="6"/>
  <c r="B50" i="6"/>
  <c r="B49" i="6"/>
  <c r="B48" i="6"/>
  <c r="G45" i="6"/>
  <c r="F45" i="6"/>
  <c r="E45" i="6"/>
  <c r="D45" i="6"/>
  <c r="C45" i="6"/>
  <c r="G44" i="6"/>
  <c r="F44" i="6"/>
  <c r="E44" i="6"/>
  <c r="D44" i="6"/>
  <c r="C44" i="6"/>
  <c r="G43" i="6"/>
  <c r="F43" i="6"/>
  <c r="E43" i="6"/>
  <c r="D43" i="6"/>
  <c r="C43" i="6"/>
  <c r="G42" i="6"/>
  <c r="F42" i="6"/>
  <c r="E42" i="6"/>
  <c r="D42" i="6"/>
  <c r="C42" i="6"/>
  <c r="G41" i="6"/>
  <c r="F41" i="6"/>
  <c r="E41" i="6"/>
  <c r="D41" i="6"/>
  <c r="C41" i="6"/>
  <c r="B45" i="6"/>
  <c r="B44" i="6"/>
  <c r="B43" i="6"/>
  <c r="B42" i="6"/>
  <c r="B41" i="6"/>
  <c r="G38" i="6"/>
  <c r="F38" i="6"/>
  <c r="E38" i="6"/>
  <c r="D38" i="6"/>
  <c r="C38" i="6"/>
  <c r="B38" i="6"/>
  <c r="G37" i="6"/>
  <c r="F37" i="6"/>
  <c r="E37" i="6"/>
  <c r="D37" i="6"/>
  <c r="C37" i="6"/>
  <c r="B37" i="6"/>
  <c r="G36" i="6"/>
  <c r="F36" i="6"/>
  <c r="E36" i="6"/>
  <c r="D36" i="6"/>
  <c r="C36" i="6"/>
  <c r="B36" i="6"/>
  <c r="G35" i="6"/>
  <c r="F35" i="6"/>
  <c r="E35" i="6"/>
  <c r="D35" i="6"/>
  <c r="C35" i="6"/>
  <c r="B35" i="6"/>
  <c r="G34" i="6"/>
  <c r="F34" i="6"/>
  <c r="E34" i="6"/>
  <c r="D34" i="6"/>
  <c r="C34" i="6"/>
  <c r="B34" i="6"/>
  <c r="G31" i="6"/>
  <c r="F31" i="6"/>
  <c r="E31" i="6"/>
  <c r="D31" i="6"/>
  <c r="C31" i="6"/>
  <c r="B31" i="6"/>
  <c r="G29" i="6"/>
  <c r="F29" i="6"/>
  <c r="E29" i="6"/>
  <c r="D29" i="6"/>
  <c r="C29" i="6"/>
  <c r="G28" i="6"/>
  <c r="F28" i="6"/>
  <c r="E28" i="6"/>
  <c r="D28" i="6"/>
  <c r="C28" i="6"/>
  <c r="G27" i="6"/>
  <c r="F27" i="6"/>
  <c r="E27" i="6"/>
  <c r="D27" i="6"/>
  <c r="C27" i="6"/>
  <c r="G26" i="6"/>
  <c r="F26" i="6"/>
  <c r="E26" i="6"/>
  <c r="D26" i="6"/>
  <c r="C26" i="6"/>
  <c r="G25" i="6"/>
  <c r="F25" i="6"/>
  <c r="E25" i="6"/>
  <c r="D25" i="6"/>
  <c r="C25" i="6"/>
  <c r="B29" i="6"/>
  <c r="B28" i="6"/>
  <c r="B27" i="6"/>
  <c r="B26" i="6"/>
  <c r="B25" i="6"/>
  <c r="G8" i="6"/>
  <c r="F8" i="6"/>
  <c r="E8" i="6"/>
  <c r="D8" i="6"/>
  <c r="C8" i="6"/>
  <c r="B8" i="6"/>
  <c r="C22" i="6"/>
  <c r="E21" i="6"/>
  <c r="B21" i="6"/>
  <c r="C20" i="6"/>
  <c r="E19" i="6"/>
  <c r="B19" i="6"/>
  <c r="C18" i="6"/>
  <c r="C15" i="6"/>
  <c r="D15" i="6"/>
  <c r="D22" i="6" s="1"/>
  <c r="E15" i="6"/>
  <c r="E22" i="6" s="1"/>
  <c r="F15" i="6"/>
  <c r="F22" i="6" s="1"/>
  <c r="G15" i="6"/>
  <c r="B15" i="6"/>
  <c r="B22" i="6" s="1"/>
  <c r="C14" i="6"/>
  <c r="C21" i="6" s="1"/>
  <c r="D14" i="6"/>
  <c r="D21" i="6" s="1"/>
  <c r="E14" i="6"/>
  <c r="F14" i="6"/>
  <c r="F21" i="6" s="1"/>
  <c r="G14" i="6"/>
  <c r="G21" i="6" s="1"/>
  <c r="B14" i="6"/>
  <c r="C13" i="6"/>
  <c r="D13" i="6"/>
  <c r="D20" i="6" s="1"/>
  <c r="E13" i="6"/>
  <c r="E20" i="6" s="1"/>
  <c r="F13" i="6"/>
  <c r="F20" i="6" s="1"/>
  <c r="G13" i="6"/>
  <c r="B13" i="6"/>
  <c r="B20" i="6" s="1"/>
  <c r="C12" i="6"/>
  <c r="C19" i="6" s="1"/>
  <c r="D12" i="6"/>
  <c r="D19" i="6" s="1"/>
  <c r="E12" i="6"/>
  <c r="F12" i="6"/>
  <c r="F19" i="6" s="1"/>
  <c r="G12" i="6"/>
  <c r="G19" i="6" s="1"/>
  <c r="B12" i="6"/>
  <c r="G11" i="6"/>
  <c r="F11" i="6"/>
  <c r="F18" i="6" s="1"/>
  <c r="E11" i="6"/>
  <c r="E18" i="6" s="1"/>
  <c r="D11" i="6"/>
  <c r="C11" i="6"/>
  <c r="B11" i="6"/>
  <c r="B18" i="6" s="1"/>
  <c r="F7" i="6"/>
  <c r="C7" i="6"/>
  <c r="E7" i="6"/>
  <c r="D7" i="6"/>
  <c r="D18" i="6" s="1"/>
  <c r="G7" i="6"/>
  <c r="G22" i="6" s="1"/>
  <c r="B7" i="6"/>
  <c r="I82" i="5"/>
  <c r="H67" i="5"/>
  <c r="G67" i="5"/>
  <c r="F67" i="5"/>
  <c r="E67" i="5"/>
  <c r="D67" i="5"/>
  <c r="C67" i="5"/>
  <c r="I54" i="5"/>
  <c r="I55" i="5" s="1"/>
  <c r="H54" i="5"/>
  <c r="E52" i="5"/>
  <c r="F52" i="5" s="1"/>
  <c r="G52" i="5" s="1"/>
  <c r="D52" i="5"/>
  <c r="I48" i="5"/>
  <c r="I50" i="5" s="1"/>
  <c r="I17" i="5" s="1"/>
  <c r="D46" i="5"/>
  <c r="E46" i="5" s="1"/>
  <c r="F46" i="5" s="1"/>
  <c r="G46" i="5" s="1"/>
  <c r="H46" i="5" s="1"/>
  <c r="I42" i="5"/>
  <c r="I44" i="5" s="1"/>
  <c r="I6" i="5" s="1"/>
  <c r="I10" i="5" s="1"/>
  <c r="B42" i="5"/>
  <c r="B44" i="5" s="1"/>
  <c r="I40" i="5"/>
  <c r="G40" i="5"/>
  <c r="F40" i="5"/>
  <c r="E40" i="5"/>
  <c r="D40" i="5"/>
  <c r="C40" i="5"/>
  <c r="B40" i="5"/>
  <c r="E39" i="5"/>
  <c r="D39" i="5"/>
  <c r="I37" i="5"/>
  <c r="H37" i="5"/>
  <c r="G37" i="5"/>
  <c r="D37" i="5"/>
  <c r="C37" i="5"/>
  <c r="B37" i="5"/>
  <c r="B54" i="5" s="1"/>
  <c r="G34" i="5"/>
  <c r="F34" i="5"/>
  <c r="F37" i="5" s="1"/>
  <c r="E34" i="5"/>
  <c r="E37" i="5" s="1"/>
  <c r="D34" i="5"/>
  <c r="E18" i="5"/>
  <c r="F18" i="5" s="1"/>
  <c r="G18" i="5" s="1"/>
  <c r="H18" i="5" s="1"/>
  <c r="D18" i="5"/>
  <c r="H14" i="5"/>
  <c r="G14" i="5"/>
  <c r="F14" i="5"/>
  <c r="E14" i="5"/>
  <c r="D14" i="5"/>
  <c r="H12" i="5"/>
  <c r="G12" i="5"/>
  <c r="F12" i="5"/>
  <c r="E12" i="5"/>
  <c r="D12" i="5"/>
  <c r="H9" i="5"/>
  <c r="G9" i="5"/>
  <c r="F9" i="5"/>
  <c r="E9" i="5"/>
  <c r="D9" i="5"/>
  <c r="H8" i="5"/>
  <c r="G8" i="5"/>
  <c r="F8" i="5"/>
  <c r="E8" i="5"/>
  <c r="D8" i="5"/>
  <c r="E7" i="5"/>
  <c r="F7" i="5" s="1"/>
  <c r="G7" i="5" s="1"/>
  <c r="H7" i="5" s="1"/>
  <c r="D7" i="5"/>
  <c r="I82" i="4"/>
  <c r="H67" i="4"/>
  <c r="G67" i="4"/>
  <c r="F67" i="4"/>
  <c r="E67" i="4"/>
  <c r="D67" i="4"/>
  <c r="C67" i="4"/>
  <c r="D52" i="4"/>
  <c r="E52" i="4" s="1"/>
  <c r="F52" i="4" s="1"/>
  <c r="G52" i="4" s="1"/>
  <c r="D46" i="4"/>
  <c r="E46" i="4" s="1"/>
  <c r="F46" i="4" s="1"/>
  <c r="G46" i="4" s="1"/>
  <c r="H46" i="4" s="1"/>
  <c r="I42" i="4"/>
  <c r="I40" i="4"/>
  <c r="G40" i="4"/>
  <c r="F40" i="4"/>
  <c r="E40" i="4"/>
  <c r="D40" i="4"/>
  <c r="C40" i="4"/>
  <c r="B40" i="4"/>
  <c r="B42" i="4" s="1"/>
  <c r="D39" i="4"/>
  <c r="I37" i="4"/>
  <c r="I44" i="4" s="1"/>
  <c r="H37" i="4"/>
  <c r="C37" i="4"/>
  <c r="B37" i="4"/>
  <c r="B54" i="4" s="1"/>
  <c r="G34" i="4"/>
  <c r="G37" i="4" s="1"/>
  <c r="F34" i="4"/>
  <c r="F37" i="4" s="1"/>
  <c r="E34" i="4"/>
  <c r="E37" i="4" s="1"/>
  <c r="D34" i="4"/>
  <c r="D37" i="4" s="1"/>
  <c r="D18" i="4"/>
  <c r="E18" i="4" s="1"/>
  <c r="F18" i="4" s="1"/>
  <c r="G18" i="4" s="1"/>
  <c r="H18" i="4" s="1"/>
  <c r="H14" i="4"/>
  <c r="G14" i="4"/>
  <c r="F14" i="4"/>
  <c r="E14" i="4"/>
  <c r="D14" i="4"/>
  <c r="H12" i="4"/>
  <c r="G12" i="4"/>
  <c r="F12" i="4"/>
  <c r="E12" i="4"/>
  <c r="D12" i="4"/>
  <c r="H9" i="4"/>
  <c r="G9" i="4"/>
  <c r="F9" i="4"/>
  <c r="E9" i="4"/>
  <c r="D9" i="4"/>
  <c r="H8" i="4"/>
  <c r="G8" i="4"/>
  <c r="F8" i="4"/>
  <c r="E8" i="4"/>
  <c r="D8" i="4"/>
  <c r="D7" i="4"/>
  <c r="E7" i="4" s="1"/>
  <c r="F7" i="4" s="1"/>
  <c r="G7" i="4" s="1"/>
  <c r="H7" i="4" s="1"/>
  <c r="H67" i="3"/>
  <c r="G67" i="3"/>
  <c r="F67" i="3"/>
  <c r="E67" i="3"/>
  <c r="D67" i="3"/>
  <c r="C67" i="3"/>
  <c r="I54" i="3"/>
  <c r="D52" i="3"/>
  <c r="E52" i="3" s="1"/>
  <c r="F52" i="3" s="1"/>
  <c r="G52" i="3" s="1"/>
  <c r="E46" i="3"/>
  <c r="F46" i="3" s="1"/>
  <c r="G46" i="3" s="1"/>
  <c r="H46" i="3" s="1"/>
  <c r="D46" i="3"/>
  <c r="I42" i="3"/>
  <c r="I44" i="3" s="1"/>
  <c r="I40" i="3"/>
  <c r="G40" i="3"/>
  <c r="F40" i="3"/>
  <c r="E40" i="3"/>
  <c r="D40" i="3"/>
  <c r="C40" i="3"/>
  <c r="B40" i="3"/>
  <c r="B42" i="3" s="1"/>
  <c r="D39" i="3"/>
  <c r="I37" i="3"/>
  <c r="H37" i="3"/>
  <c r="F37" i="3"/>
  <c r="F54" i="3" s="1"/>
  <c r="D37" i="3"/>
  <c r="C37" i="3"/>
  <c r="C54" i="3" s="1"/>
  <c r="B37" i="3"/>
  <c r="B54" i="3" s="1"/>
  <c r="G34" i="3"/>
  <c r="G37" i="3" s="1"/>
  <c r="F34" i="3"/>
  <c r="E34" i="3"/>
  <c r="E37" i="3" s="1"/>
  <c r="D34" i="3"/>
  <c r="D18" i="3"/>
  <c r="E18" i="3" s="1"/>
  <c r="F18" i="3" s="1"/>
  <c r="G18" i="3" s="1"/>
  <c r="H18" i="3" s="1"/>
  <c r="H14" i="3"/>
  <c r="G14" i="3"/>
  <c r="F14" i="3"/>
  <c r="E14" i="3"/>
  <c r="D14" i="3"/>
  <c r="H12" i="3"/>
  <c r="G12" i="3"/>
  <c r="F12" i="3"/>
  <c r="E12" i="3"/>
  <c r="D12" i="3"/>
  <c r="H9" i="3"/>
  <c r="G9" i="3"/>
  <c r="F9" i="3"/>
  <c r="E9" i="3"/>
  <c r="D9" i="3"/>
  <c r="H8" i="3"/>
  <c r="G8" i="3"/>
  <c r="F8" i="3"/>
  <c r="E8" i="3"/>
  <c r="D8" i="3"/>
  <c r="D7" i="3"/>
  <c r="E7" i="3" s="1"/>
  <c r="F7" i="3" s="1"/>
  <c r="G7" i="3" s="1"/>
  <c r="H7" i="3" s="1"/>
  <c r="G18" i="6" l="1"/>
  <c r="G20" i="6"/>
  <c r="B6" i="5"/>
  <c r="B48" i="5"/>
  <c r="E54" i="5"/>
  <c r="F54" i="5"/>
  <c r="F55" i="5" s="1"/>
  <c r="C54" i="5"/>
  <c r="C55" i="5" s="1"/>
  <c r="G54" i="5"/>
  <c r="F39" i="5"/>
  <c r="H55" i="5"/>
  <c r="E54" i="4"/>
  <c r="F54" i="4"/>
  <c r="G54" i="4"/>
  <c r="G55" i="4" s="1"/>
  <c r="I6" i="4"/>
  <c r="I10" i="4" s="1"/>
  <c r="I48" i="4"/>
  <c r="I50" i="4" s="1"/>
  <c r="I17" i="4" s="1"/>
  <c r="E39" i="4"/>
  <c r="B44" i="4"/>
  <c r="C54" i="4"/>
  <c r="C55" i="4" s="1"/>
  <c r="H54" i="4"/>
  <c r="I54" i="4"/>
  <c r="I55" i="4" s="1"/>
  <c r="E54" i="3"/>
  <c r="E55" i="3" s="1"/>
  <c r="C55" i="3"/>
  <c r="I6" i="3"/>
  <c r="I10" i="3" s="1"/>
  <c r="I48" i="3"/>
  <c r="I50" i="3" s="1"/>
  <c r="I17" i="3" s="1"/>
  <c r="G54" i="3"/>
  <c r="G55" i="3" s="1"/>
  <c r="F55" i="3"/>
  <c r="E39" i="3"/>
  <c r="B44" i="3"/>
  <c r="H54" i="3"/>
  <c r="H55" i="3" s="1"/>
  <c r="E55" i="5" l="1"/>
  <c r="B50" i="5"/>
  <c r="B17" i="5" s="1"/>
  <c r="G39" i="5"/>
  <c r="G55" i="5"/>
  <c r="K35" i="5"/>
  <c r="B10" i="5"/>
  <c r="B6" i="4"/>
  <c r="B48" i="4"/>
  <c r="F39" i="4"/>
  <c r="E55" i="4"/>
  <c r="H55" i="4"/>
  <c r="F55" i="4"/>
  <c r="B6" i="3"/>
  <c r="B48" i="3"/>
  <c r="F39" i="3"/>
  <c r="I55" i="3"/>
  <c r="B20" i="5" l="1"/>
  <c r="K35" i="4"/>
  <c r="B10" i="4"/>
  <c r="G39" i="4"/>
  <c r="B50" i="4"/>
  <c r="B17" i="4" s="1"/>
  <c r="B50" i="3"/>
  <c r="B17" i="3" s="1"/>
  <c r="G39" i="3"/>
  <c r="K35" i="3"/>
  <c r="B10" i="3"/>
  <c r="B21" i="5" l="1"/>
  <c r="C16" i="5"/>
  <c r="B20" i="4"/>
  <c r="B20" i="3"/>
  <c r="B23" i="5" l="1"/>
  <c r="B25" i="5" s="1"/>
  <c r="B58" i="5" s="1"/>
  <c r="B32" i="5"/>
  <c r="F16" i="5"/>
  <c r="D16" i="5"/>
  <c r="E16" i="5"/>
  <c r="H16" i="5"/>
  <c r="G16" i="5"/>
  <c r="B21" i="4"/>
  <c r="C16" i="4"/>
  <c r="B21" i="3"/>
  <c r="C16" i="3"/>
  <c r="B23" i="4" l="1"/>
  <c r="B25" i="4" s="1"/>
  <c r="B58" i="4" s="1"/>
  <c r="B32" i="4"/>
  <c r="F16" i="4"/>
  <c r="E16" i="4"/>
  <c r="H16" i="4"/>
  <c r="D16" i="4"/>
  <c r="G16" i="4"/>
  <c r="E16" i="3"/>
  <c r="H16" i="3"/>
  <c r="D16" i="3"/>
  <c r="G16" i="3"/>
  <c r="F16" i="3"/>
  <c r="B23" i="3"/>
  <c r="B25" i="3" s="1"/>
  <c r="B58" i="3" s="1"/>
  <c r="B32" i="3"/>
  <c r="H67" i="2" l="1"/>
  <c r="G67" i="2"/>
  <c r="F67" i="2"/>
  <c r="E67" i="2"/>
  <c r="D67" i="2"/>
  <c r="C67" i="2"/>
  <c r="B54" i="2"/>
  <c r="D52" i="2"/>
  <c r="E52" i="2" s="1"/>
  <c r="F52" i="2" s="1"/>
  <c r="G52" i="2" s="1"/>
  <c r="D46" i="2"/>
  <c r="E46" i="2" s="1"/>
  <c r="F46" i="2" s="1"/>
  <c r="G46" i="2" s="1"/>
  <c r="H46" i="2" s="1"/>
  <c r="I42" i="2"/>
  <c r="I44" i="2" s="1"/>
  <c r="I40" i="2"/>
  <c r="G40" i="2"/>
  <c r="F40" i="2"/>
  <c r="E40" i="2"/>
  <c r="D40" i="2"/>
  <c r="C40" i="2"/>
  <c r="B40" i="2"/>
  <c r="B42" i="2" s="1"/>
  <c r="E39" i="2"/>
  <c r="D39" i="2"/>
  <c r="I37" i="2"/>
  <c r="I54" i="2" s="1"/>
  <c r="I55" i="2" s="1"/>
  <c r="H37" i="2"/>
  <c r="H54" i="2" s="1"/>
  <c r="G37" i="2"/>
  <c r="D37" i="2"/>
  <c r="C37" i="2"/>
  <c r="B37" i="2"/>
  <c r="B44" i="2" s="1"/>
  <c r="G34" i="2"/>
  <c r="F34" i="2"/>
  <c r="F37" i="2" s="1"/>
  <c r="E34" i="2"/>
  <c r="E37" i="2" s="1"/>
  <c r="D34" i="2"/>
  <c r="E18" i="2"/>
  <c r="F18" i="2" s="1"/>
  <c r="G18" i="2" s="1"/>
  <c r="H18" i="2" s="1"/>
  <c r="D18" i="2"/>
  <c r="H14" i="2"/>
  <c r="G14" i="2"/>
  <c r="F14" i="2"/>
  <c r="E14" i="2"/>
  <c r="D14" i="2"/>
  <c r="H12" i="2"/>
  <c r="G12" i="2"/>
  <c r="F12" i="2"/>
  <c r="E12" i="2"/>
  <c r="D12" i="2"/>
  <c r="H9" i="2"/>
  <c r="G9" i="2"/>
  <c r="F9" i="2"/>
  <c r="E9" i="2"/>
  <c r="D9" i="2"/>
  <c r="H8" i="2"/>
  <c r="G8" i="2"/>
  <c r="F8" i="2"/>
  <c r="E8" i="2"/>
  <c r="D8" i="2"/>
  <c r="E7" i="2"/>
  <c r="F7" i="2" s="1"/>
  <c r="G7" i="2" s="1"/>
  <c r="H7" i="2" s="1"/>
  <c r="D7" i="2"/>
  <c r="H72" i="1"/>
  <c r="G72" i="1"/>
  <c r="F72" i="1"/>
  <c r="E72" i="1"/>
  <c r="D72" i="1"/>
  <c r="C72" i="1"/>
  <c r="G75" i="1"/>
  <c r="H74" i="1"/>
  <c r="H75" i="1" s="1"/>
  <c r="G74" i="1"/>
  <c r="F74" i="1"/>
  <c r="F75" i="1" s="1"/>
  <c r="E74" i="1"/>
  <c r="E75" i="1" s="1"/>
  <c r="D74" i="1"/>
  <c r="D75" i="1" s="1"/>
  <c r="C75" i="1"/>
  <c r="C74" i="1"/>
  <c r="G71" i="1"/>
  <c r="H70" i="1"/>
  <c r="H71" i="1" s="1"/>
  <c r="G70" i="1"/>
  <c r="F70" i="1"/>
  <c r="F71" i="1" s="1"/>
  <c r="E70" i="1"/>
  <c r="E71" i="1" s="1"/>
  <c r="D70" i="1"/>
  <c r="D71" i="1" s="1"/>
  <c r="C71" i="1"/>
  <c r="C70" i="1"/>
  <c r="H67" i="1"/>
  <c r="G67" i="1"/>
  <c r="F67" i="1"/>
  <c r="E67" i="1"/>
  <c r="D67" i="1"/>
  <c r="C67" i="1"/>
  <c r="H62" i="1"/>
  <c r="G62" i="1"/>
  <c r="F62" i="1"/>
  <c r="E62" i="1"/>
  <c r="D62" i="1"/>
  <c r="C62" i="1"/>
  <c r="B62" i="1"/>
  <c r="E54" i="2" l="1"/>
  <c r="E55" i="2" s="1"/>
  <c r="I48" i="2"/>
  <c r="I50" i="2" s="1"/>
  <c r="I17" i="2" s="1"/>
  <c r="I6" i="2"/>
  <c r="I10" i="2" s="1"/>
  <c r="F54" i="2"/>
  <c r="B48" i="2"/>
  <c r="B6" i="2"/>
  <c r="H55" i="2"/>
  <c r="G54" i="2"/>
  <c r="G55" i="2" s="1"/>
  <c r="C54" i="2"/>
  <c r="C55" i="2" s="1"/>
  <c r="F39" i="2"/>
  <c r="H42" i="1"/>
  <c r="H7" i="1"/>
  <c r="H8" i="1"/>
  <c r="H9" i="1"/>
  <c r="H12" i="1"/>
  <c r="H14" i="1"/>
  <c r="H18" i="1"/>
  <c r="G39" i="2" l="1"/>
  <c r="K35" i="2"/>
  <c r="B10" i="2"/>
  <c r="B50" i="2"/>
  <c r="B17" i="2" s="1"/>
  <c r="F55" i="2"/>
  <c r="D52" i="1"/>
  <c r="E52" i="1" s="1"/>
  <c r="F52" i="1" s="1"/>
  <c r="G52" i="1" s="1"/>
  <c r="D46" i="1"/>
  <c r="E46" i="1" s="1"/>
  <c r="F46" i="1" s="1"/>
  <c r="G46" i="1" s="1"/>
  <c r="H46" i="1" s="1"/>
  <c r="I40" i="1"/>
  <c r="G40" i="1"/>
  <c r="F40" i="1"/>
  <c r="E40" i="1"/>
  <c r="D40" i="1"/>
  <c r="C40" i="1"/>
  <c r="C42" i="1" s="1"/>
  <c r="B40" i="1"/>
  <c r="B42" i="1" s="1"/>
  <c r="F34" i="1"/>
  <c r="C37" i="1"/>
  <c r="D18" i="1"/>
  <c r="E18" i="1" s="1"/>
  <c r="F18" i="1" s="1"/>
  <c r="G18" i="1" s="1"/>
  <c r="F14" i="1"/>
  <c r="E14" i="1"/>
  <c r="D14" i="1"/>
  <c r="G14" i="1"/>
  <c r="E12" i="1"/>
  <c r="F9" i="1"/>
  <c r="E9" i="1"/>
  <c r="D9" i="1"/>
  <c r="G9" i="1"/>
  <c r="F8" i="1"/>
  <c r="E8" i="1"/>
  <c r="D8" i="1"/>
  <c r="G8" i="1"/>
  <c r="D7" i="1"/>
  <c r="E7" i="1" s="1"/>
  <c r="F7" i="1" s="1"/>
  <c r="G7" i="1" s="1"/>
  <c r="B20" i="2" l="1"/>
  <c r="C44" i="1"/>
  <c r="C54" i="1"/>
  <c r="B37" i="1"/>
  <c r="F12" i="1"/>
  <c r="E34" i="1"/>
  <c r="F37" i="1"/>
  <c r="D12" i="1"/>
  <c r="G34" i="1"/>
  <c r="D39" i="1"/>
  <c r="G12" i="1"/>
  <c r="D34" i="1"/>
  <c r="B21" i="2" l="1"/>
  <c r="C16" i="2"/>
  <c r="F54" i="1"/>
  <c r="E39" i="1"/>
  <c r="D42" i="1"/>
  <c r="G37" i="1"/>
  <c r="C6" i="1"/>
  <c r="C10" i="1" s="1"/>
  <c r="C48" i="1"/>
  <c r="D37" i="1"/>
  <c r="B54" i="1"/>
  <c r="B44" i="1"/>
  <c r="E37" i="1"/>
  <c r="F16" i="2" l="1"/>
  <c r="D16" i="2"/>
  <c r="E16" i="2"/>
  <c r="H16" i="2"/>
  <c r="G16" i="2"/>
  <c r="B23" i="2"/>
  <c r="B25" i="2" s="1"/>
  <c r="B58" i="2" s="1"/>
  <c r="B32" i="2"/>
  <c r="D44" i="1"/>
  <c r="D48" i="1" s="1"/>
  <c r="D6" i="1"/>
  <c r="D10" i="1" s="1"/>
  <c r="E54" i="1"/>
  <c r="E55" i="1" s="1"/>
  <c r="C50" i="1"/>
  <c r="C17" i="1" s="1"/>
  <c r="C55" i="1"/>
  <c r="B6" i="1"/>
  <c r="B48" i="1"/>
  <c r="G54" i="1"/>
  <c r="G55" i="1" s="1"/>
  <c r="E42" i="1"/>
  <c r="E44" i="1" s="1"/>
  <c r="F39" i="1"/>
  <c r="F55" i="1"/>
  <c r="E48" i="1" l="1"/>
  <c r="E6" i="1"/>
  <c r="E10" i="1" s="1"/>
  <c r="D50" i="1"/>
  <c r="D17" i="1" s="1"/>
  <c r="B50" i="1"/>
  <c r="B17" i="1" s="1"/>
  <c r="F42" i="1"/>
  <c r="F44" i="1" s="1"/>
  <c r="G39" i="1"/>
  <c r="G42" i="1" s="1"/>
  <c r="G44" i="1" s="1"/>
  <c r="K35" i="1"/>
  <c r="B10" i="1"/>
  <c r="B20" i="1" l="1"/>
  <c r="E50" i="1"/>
  <c r="E17" i="1" s="1"/>
  <c r="F6" i="1"/>
  <c r="F10" i="1" s="1"/>
  <c r="F48" i="1"/>
  <c r="G48" i="1"/>
  <c r="K49" i="1" s="1"/>
  <c r="G6" i="1"/>
  <c r="G10" i="1" s="1"/>
  <c r="B21" i="1" l="1"/>
  <c r="C16" i="1"/>
  <c r="H16" i="1" s="1"/>
  <c r="F50" i="1"/>
  <c r="F17" i="1" s="1"/>
  <c r="G50" i="1"/>
  <c r="G17" i="1" s="1"/>
  <c r="G16" i="1" l="1"/>
  <c r="G20" i="1" s="1"/>
  <c r="F16" i="1"/>
  <c r="F20" i="1" s="1"/>
  <c r="F21" i="1" s="1"/>
  <c r="F23" i="1" s="1"/>
  <c r="F25" i="1" s="1"/>
  <c r="E16" i="1"/>
  <c r="E20" i="1" s="1"/>
  <c r="E21" i="1" s="1"/>
  <c r="E23" i="1" s="1"/>
  <c r="E25" i="1" s="1"/>
  <c r="C20" i="1"/>
  <c r="C21" i="1" s="1"/>
  <c r="D16" i="1"/>
  <c r="D20" i="1" s="1"/>
  <c r="D21" i="1" s="1"/>
  <c r="D23" i="1" s="1"/>
  <c r="D25" i="1" s="1"/>
  <c r="D26" i="1" s="1"/>
  <c r="B23" i="1"/>
  <c r="B25" i="1" s="1"/>
  <c r="B58" i="1" s="1"/>
  <c r="B32" i="1"/>
  <c r="E58" i="1" l="1"/>
  <c r="E26" i="1"/>
  <c r="F58" i="1"/>
  <c r="F26" i="1"/>
  <c r="C23" i="1"/>
  <c r="C25" i="1" s="1"/>
  <c r="C32" i="1"/>
  <c r="G21" i="1"/>
  <c r="G23" i="1" s="1"/>
  <c r="G25" i="1" s="1"/>
  <c r="G58" i="1" l="1"/>
  <c r="G26" i="1"/>
  <c r="C58" i="1"/>
  <c r="C26" i="1"/>
  <c r="I42" i="1" l="1"/>
  <c r="I37" i="1" l="1"/>
  <c r="H37" i="1"/>
  <c r="H44" i="1" l="1"/>
  <c r="H6" i="1" s="1"/>
  <c r="H10" i="1" s="1"/>
  <c r="H54" i="1"/>
  <c r="H55" i="1" s="1"/>
  <c r="I44" i="1"/>
  <c r="I54" i="1"/>
  <c r="I55" i="1" l="1"/>
  <c r="I48" i="1"/>
  <c r="I6" i="1"/>
  <c r="I10" i="1" s="1"/>
  <c r="H48" i="1"/>
  <c r="H49" i="1" s="1"/>
  <c r="H50" i="1" l="1"/>
  <c r="H17" i="1" s="1"/>
  <c r="H20" i="1" s="1"/>
  <c r="H21" i="1" s="1"/>
  <c r="H23" i="1" s="1"/>
  <c r="H25" i="1" s="1"/>
  <c r="H26" i="1" s="1"/>
  <c r="I50" i="1"/>
  <c r="I17" i="1" s="1"/>
  <c r="I16" i="1" l="1"/>
  <c r="I20" i="1" s="1"/>
  <c r="I21" i="1" s="1"/>
  <c r="I23" i="1" l="1"/>
  <c r="I25" i="1" s="1"/>
  <c r="I58" i="1" s="1"/>
  <c r="I32" i="1"/>
  <c r="H58" i="1"/>
  <c r="H32" i="1"/>
  <c r="F41" i="2"/>
  <c r="C80" i="2"/>
  <c r="D80" i="2"/>
  <c r="E80" i="2"/>
  <c r="F80" i="2"/>
  <c r="G80" i="2"/>
  <c r="H80" i="2"/>
  <c r="C81" i="2"/>
  <c r="D81" i="2"/>
  <c r="E81" i="2"/>
  <c r="F81" i="2"/>
  <c r="G81" i="2"/>
  <c r="H81" i="2"/>
  <c r="C82" i="2"/>
  <c r="D82" i="2"/>
  <c r="E82" i="2"/>
  <c r="F82" i="2"/>
  <c r="G82" i="2"/>
  <c r="H82" i="2"/>
  <c r="C83" i="2"/>
  <c r="D83" i="2"/>
  <c r="E83" i="2"/>
  <c r="F83" i="2"/>
  <c r="G83" i="2"/>
  <c r="H83" i="2"/>
  <c r="C84" i="2"/>
  <c r="C41" i="2" s="1"/>
  <c r="F84" i="2"/>
  <c r="C42" i="2" l="1"/>
  <c r="C44" i="2" s="1"/>
  <c r="C70" i="2"/>
  <c r="G84" i="2"/>
  <c r="G41" i="2" s="1"/>
  <c r="F42" i="2"/>
  <c r="F44" i="2" s="1"/>
  <c r="F70" i="2"/>
  <c r="E84" i="2"/>
  <c r="E41" i="2" s="1"/>
  <c r="H84" i="2"/>
  <c r="H41" i="2" s="1"/>
  <c r="D84" i="2"/>
  <c r="D41" i="2" s="1"/>
  <c r="F72" i="2" l="1"/>
  <c r="F74" i="2"/>
  <c r="F75" i="2" s="1"/>
  <c r="F71" i="2"/>
  <c r="F48" i="2"/>
  <c r="F6" i="2"/>
  <c r="F10" i="2" s="1"/>
  <c r="G42" i="2"/>
  <c r="G44" i="2" s="1"/>
  <c r="G70" i="2"/>
  <c r="C48" i="2"/>
  <c r="C6" i="2"/>
  <c r="C10" i="2" s="1"/>
  <c r="D42" i="2"/>
  <c r="D44" i="2" s="1"/>
  <c r="D70" i="2"/>
  <c r="H70" i="2"/>
  <c r="H42" i="2"/>
  <c r="H44" i="2" s="1"/>
  <c r="E70" i="2"/>
  <c r="E42" i="2"/>
  <c r="E44" i="2" s="1"/>
  <c r="C72" i="2"/>
  <c r="C74" i="2"/>
  <c r="C75" i="2" s="1"/>
  <c r="C71" i="2"/>
  <c r="C49" i="2" l="1"/>
  <c r="C50" i="2" s="1"/>
  <c r="C17" i="2" s="1"/>
  <c r="E6" i="2"/>
  <c r="E10" i="2" s="1"/>
  <c r="E48" i="2"/>
  <c r="D71" i="2"/>
  <c r="D74" i="2"/>
  <c r="D75" i="2" s="1"/>
  <c r="D72" i="2"/>
  <c r="G72" i="2"/>
  <c r="G71" i="2"/>
  <c r="G74" i="2"/>
  <c r="G75" i="2" s="1"/>
  <c r="H6" i="2"/>
  <c r="H10" i="2" s="1"/>
  <c r="H48" i="2"/>
  <c r="H71" i="2"/>
  <c r="H74" i="2"/>
  <c r="H75" i="2" s="1"/>
  <c r="H72" i="2"/>
  <c r="F49" i="2"/>
  <c r="F50" i="2" s="1"/>
  <c r="F17" i="2" s="1"/>
  <c r="F20" i="2" s="1"/>
  <c r="F21" i="2" s="1"/>
  <c r="F23" i="2" s="1"/>
  <c r="F25" i="2" s="1"/>
  <c r="E71" i="2"/>
  <c r="E74" i="2"/>
  <c r="E75" i="2" s="1"/>
  <c r="E72" i="2"/>
  <c r="D6" i="2"/>
  <c r="D10" i="2" s="1"/>
  <c r="D48" i="2"/>
  <c r="G48" i="2"/>
  <c r="G6" i="2"/>
  <c r="G10" i="2" s="1"/>
  <c r="F26" i="2" l="1"/>
  <c r="F58" i="2"/>
  <c r="C20" i="2"/>
  <c r="C21" i="2" s="1"/>
  <c r="C23" i="2" s="1"/>
  <c r="C25" i="2" s="1"/>
  <c r="D49" i="2"/>
  <c r="D50" i="2" s="1"/>
  <c r="D17" i="2" s="1"/>
  <c r="D20" i="2" s="1"/>
  <c r="D21" i="2" s="1"/>
  <c r="D23" i="2" s="1"/>
  <c r="D25" i="2" s="1"/>
  <c r="D26" i="2" s="1"/>
  <c r="G49" i="2"/>
  <c r="G50" i="2" s="1"/>
  <c r="G17" i="2" s="1"/>
  <c r="G20" i="2" s="1"/>
  <c r="G21" i="2" s="1"/>
  <c r="G23" i="2" s="1"/>
  <c r="G25" i="2" s="1"/>
  <c r="H49" i="2"/>
  <c r="H50" i="2" s="1"/>
  <c r="H17" i="2" s="1"/>
  <c r="E49" i="2"/>
  <c r="E50" i="2"/>
  <c r="E17" i="2" s="1"/>
  <c r="E20" i="2" s="1"/>
  <c r="E21" i="2" s="1"/>
  <c r="E23" i="2" s="1"/>
  <c r="E25" i="2" s="1"/>
  <c r="G58" i="2" l="1"/>
  <c r="G26" i="2"/>
  <c r="E26" i="2"/>
  <c r="E58" i="2"/>
  <c r="H20" i="2"/>
  <c r="C58" i="2"/>
  <c r="C26" i="2"/>
  <c r="C32" i="2"/>
  <c r="I16" i="2" l="1"/>
  <c r="I20" i="2" s="1"/>
  <c r="I21" i="2" s="1"/>
  <c r="H21" i="2"/>
  <c r="I23" i="2" l="1"/>
  <c r="I25" i="2" s="1"/>
  <c r="I58" i="2" s="1"/>
  <c r="I32" i="2"/>
  <c r="H23" i="2"/>
  <c r="H25" i="2" s="1"/>
  <c r="H32" i="2"/>
  <c r="H26" i="2" l="1"/>
  <c r="H58" i="2"/>
  <c r="D41" i="3"/>
  <c r="C80" i="3"/>
  <c r="D80" i="3"/>
  <c r="E80" i="3"/>
  <c r="F80" i="3"/>
  <c r="G80" i="3"/>
  <c r="H80" i="3"/>
  <c r="H84" i="3" s="1"/>
  <c r="H41" i="3" s="1"/>
  <c r="C81" i="3"/>
  <c r="D81" i="3"/>
  <c r="E81" i="3"/>
  <c r="F81" i="3"/>
  <c r="G81" i="3"/>
  <c r="H81" i="3"/>
  <c r="C82" i="3"/>
  <c r="D82" i="3"/>
  <c r="E82" i="3"/>
  <c r="F82" i="3"/>
  <c r="G82" i="3"/>
  <c r="H82" i="3"/>
  <c r="C83" i="3"/>
  <c r="D83" i="3"/>
  <c r="E83" i="3"/>
  <c r="F83" i="3"/>
  <c r="G83" i="3"/>
  <c r="H83" i="3"/>
  <c r="D84" i="3"/>
  <c r="E84" i="3"/>
  <c r="E41" i="3" s="1"/>
  <c r="D42" i="3" l="1"/>
  <c r="D44" i="3" s="1"/>
  <c r="D70" i="3"/>
  <c r="E42" i="3"/>
  <c r="E44" i="3" s="1"/>
  <c r="E70" i="3"/>
  <c r="H42" i="3"/>
  <c r="H44" i="3" s="1"/>
  <c r="H70" i="3"/>
  <c r="G84" i="3"/>
  <c r="G41" i="3" s="1"/>
  <c r="C84" i="3"/>
  <c r="C41" i="3" s="1"/>
  <c r="F84" i="3"/>
  <c r="F41" i="3" s="1"/>
  <c r="F70" i="3" l="1"/>
  <c r="F42" i="3"/>
  <c r="F44" i="3" s="1"/>
  <c r="H48" i="3"/>
  <c r="H6" i="3"/>
  <c r="H10" i="3" s="1"/>
  <c r="D48" i="3"/>
  <c r="D6" i="3"/>
  <c r="D10" i="3" s="1"/>
  <c r="E72" i="3"/>
  <c r="E71" i="3"/>
  <c r="E74" i="3"/>
  <c r="E75" i="3" s="1"/>
  <c r="G42" i="3"/>
  <c r="G44" i="3" s="1"/>
  <c r="G70" i="3"/>
  <c r="E48" i="3"/>
  <c r="E6" i="3"/>
  <c r="E10" i="3" s="1"/>
  <c r="C70" i="3"/>
  <c r="C42" i="3"/>
  <c r="C44" i="3" s="1"/>
  <c r="H72" i="3"/>
  <c r="H71" i="3"/>
  <c r="H74" i="3"/>
  <c r="H75" i="3" s="1"/>
  <c r="D72" i="3"/>
  <c r="D74" i="3"/>
  <c r="D75" i="3" s="1"/>
  <c r="D71" i="3"/>
  <c r="D50" i="3" l="1"/>
  <c r="D17" i="3" s="1"/>
  <c r="D20" i="3" s="1"/>
  <c r="D21" i="3" s="1"/>
  <c r="D23" i="3" s="1"/>
  <c r="D25" i="3" s="1"/>
  <c r="D26" i="3" s="1"/>
  <c r="D49" i="3"/>
  <c r="F71" i="3"/>
  <c r="F74" i="3"/>
  <c r="F75" i="3" s="1"/>
  <c r="F72" i="3"/>
  <c r="E50" i="3"/>
  <c r="E17" i="3" s="1"/>
  <c r="E20" i="3" s="1"/>
  <c r="E21" i="3" s="1"/>
  <c r="E23" i="3" s="1"/>
  <c r="E25" i="3" s="1"/>
  <c r="E49" i="3"/>
  <c r="C6" i="3"/>
  <c r="C10" i="3" s="1"/>
  <c r="C48" i="3"/>
  <c r="G71" i="3"/>
  <c r="G74" i="3"/>
  <c r="G75" i="3" s="1"/>
  <c r="G72" i="3"/>
  <c r="H50" i="3"/>
  <c r="H17" i="3" s="1"/>
  <c r="H49" i="3"/>
  <c r="C71" i="3"/>
  <c r="C74" i="3"/>
  <c r="C75" i="3" s="1"/>
  <c r="C72" i="3"/>
  <c r="G6" i="3"/>
  <c r="G10" i="3" s="1"/>
  <c r="G48" i="3"/>
  <c r="F6" i="3"/>
  <c r="F10" i="3" s="1"/>
  <c r="F48" i="3"/>
  <c r="E58" i="3" l="1"/>
  <c r="E26" i="3"/>
  <c r="G49" i="3"/>
  <c r="G50" i="3"/>
  <c r="G17" i="3" s="1"/>
  <c r="G20" i="3" s="1"/>
  <c r="G21" i="3" s="1"/>
  <c r="G23" i="3" s="1"/>
  <c r="G25" i="3" s="1"/>
  <c r="F49" i="3"/>
  <c r="F50" i="3" s="1"/>
  <c r="F17" i="3" s="1"/>
  <c r="F20" i="3" s="1"/>
  <c r="F21" i="3" s="1"/>
  <c r="F23" i="3" s="1"/>
  <c r="F25" i="3" s="1"/>
  <c r="H20" i="3"/>
  <c r="C49" i="3"/>
  <c r="C50" i="3"/>
  <c r="C17" i="3" s="1"/>
  <c r="G26" i="3" l="1"/>
  <c r="G58" i="3"/>
  <c r="F26" i="3"/>
  <c r="F58" i="3"/>
  <c r="C20" i="3"/>
  <c r="C21" i="3" s="1"/>
  <c r="C23" i="3" s="1"/>
  <c r="C25" i="3" s="1"/>
  <c r="H21" i="3"/>
  <c r="I16" i="3"/>
  <c r="I20" i="3" s="1"/>
  <c r="I21" i="3" s="1"/>
  <c r="C26" i="3" l="1"/>
  <c r="C58" i="3"/>
  <c r="H23" i="3"/>
  <c r="H25" i="3" s="1"/>
  <c r="H32" i="3"/>
  <c r="I23" i="3"/>
  <c r="I25" i="3" s="1"/>
  <c r="I58" i="3" s="1"/>
  <c r="I32" i="3"/>
  <c r="C32" i="3"/>
  <c r="H26" i="3" l="1"/>
  <c r="H58" i="3"/>
  <c r="C80" i="4"/>
  <c r="D80" i="4"/>
  <c r="D84" i="4" s="1"/>
  <c r="D41" i="4" s="1"/>
  <c r="E80" i="4"/>
  <c r="E84" i="4" s="1"/>
  <c r="E41" i="4" s="1"/>
  <c r="F80" i="4"/>
  <c r="G80" i="4"/>
  <c r="H80" i="4"/>
  <c r="C81" i="4"/>
  <c r="D81" i="4"/>
  <c r="E81" i="4"/>
  <c r="F81" i="4"/>
  <c r="G81" i="4"/>
  <c r="H81" i="4"/>
  <c r="C82" i="4"/>
  <c r="D82" i="4"/>
  <c r="E82" i="4"/>
  <c r="F82" i="4"/>
  <c r="G82" i="4"/>
  <c r="H82" i="4"/>
  <c r="C83" i="4"/>
  <c r="D83" i="4"/>
  <c r="E83" i="4"/>
  <c r="F83" i="4"/>
  <c r="G83" i="4"/>
  <c r="H83" i="4"/>
  <c r="H84" i="4"/>
  <c r="H41" i="4" s="1"/>
  <c r="E42" i="4" l="1"/>
  <c r="E44" i="4" s="1"/>
  <c r="E70" i="4"/>
  <c r="D42" i="4"/>
  <c r="D44" i="4" s="1"/>
  <c r="D70" i="4"/>
  <c r="C84" i="4"/>
  <c r="C41" i="4" s="1"/>
  <c r="F84" i="4"/>
  <c r="F41" i="4" s="1"/>
  <c r="H42" i="4"/>
  <c r="H44" i="4" s="1"/>
  <c r="H70" i="4"/>
  <c r="G84" i="4"/>
  <c r="G41" i="4" s="1"/>
  <c r="G70" i="4" l="1"/>
  <c r="G42" i="4"/>
  <c r="G44" i="4" s="1"/>
  <c r="C42" i="4"/>
  <c r="C44" i="4" s="1"/>
  <c r="C70" i="4"/>
  <c r="E48" i="4"/>
  <c r="E6" i="4"/>
  <c r="E10" i="4" s="1"/>
  <c r="H72" i="4"/>
  <c r="H74" i="4"/>
  <c r="H75" i="4" s="1"/>
  <c r="H71" i="4"/>
  <c r="D72" i="4"/>
  <c r="D74" i="4"/>
  <c r="D75" i="4" s="1"/>
  <c r="D71" i="4"/>
  <c r="H48" i="4"/>
  <c r="H6" i="4"/>
  <c r="H10" i="4" s="1"/>
  <c r="D48" i="4"/>
  <c r="D6" i="4"/>
  <c r="D10" i="4" s="1"/>
  <c r="F42" i="4"/>
  <c r="F44" i="4" s="1"/>
  <c r="F70" i="4"/>
  <c r="E72" i="4"/>
  <c r="E74" i="4"/>
  <c r="E75" i="4" s="1"/>
  <c r="E71" i="4"/>
  <c r="F6" i="4" l="1"/>
  <c r="F10" i="4" s="1"/>
  <c r="F48" i="4"/>
  <c r="H49" i="4"/>
  <c r="H50" i="4" s="1"/>
  <c r="H17" i="4" s="1"/>
  <c r="E50" i="4"/>
  <c r="E17" i="4" s="1"/>
  <c r="E20" i="4" s="1"/>
  <c r="E21" i="4" s="1"/>
  <c r="E23" i="4" s="1"/>
  <c r="E25" i="4" s="1"/>
  <c r="E49" i="4"/>
  <c r="G71" i="4"/>
  <c r="G74" i="4"/>
  <c r="G75" i="4" s="1"/>
  <c r="G72" i="4"/>
  <c r="C71" i="4"/>
  <c r="C74" i="4"/>
  <c r="C75" i="4" s="1"/>
  <c r="C72" i="4"/>
  <c r="D49" i="4"/>
  <c r="D50" i="4" s="1"/>
  <c r="D17" i="4" s="1"/>
  <c r="D20" i="4" s="1"/>
  <c r="D21" i="4" s="1"/>
  <c r="D23" i="4" s="1"/>
  <c r="D25" i="4" s="1"/>
  <c r="D26" i="4" s="1"/>
  <c r="C6" i="4"/>
  <c r="C10" i="4" s="1"/>
  <c r="C48" i="4"/>
  <c r="F71" i="4"/>
  <c r="F74" i="4"/>
  <c r="F75" i="4" s="1"/>
  <c r="F72" i="4"/>
  <c r="G6" i="4"/>
  <c r="G10" i="4" s="1"/>
  <c r="G48" i="4"/>
  <c r="H20" i="4" l="1"/>
  <c r="E26" i="4"/>
  <c r="E58" i="4"/>
  <c r="G49" i="4"/>
  <c r="G50" i="4" s="1"/>
  <c r="G17" i="4" s="1"/>
  <c r="G20" i="4" s="1"/>
  <c r="G21" i="4" s="1"/>
  <c r="G23" i="4" s="1"/>
  <c r="G25" i="4" s="1"/>
  <c r="C49" i="4"/>
  <c r="C50" i="4"/>
  <c r="C17" i="4" s="1"/>
  <c r="F49" i="4"/>
  <c r="F50" i="4"/>
  <c r="F17" i="4" s="1"/>
  <c r="F20" i="4" s="1"/>
  <c r="F21" i="4" s="1"/>
  <c r="F23" i="4" s="1"/>
  <c r="F25" i="4" s="1"/>
  <c r="G26" i="4" l="1"/>
  <c r="G58" i="4"/>
  <c r="F58" i="4"/>
  <c r="F26" i="4"/>
  <c r="C20" i="4"/>
  <c r="C21" i="4" s="1"/>
  <c r="C23" i="4" s="1"/>
  <c r="C25" i="4" s="1"/>
  <c r="H21" i="4"/>
  <c r="I16" i="4"/>
  <c r="I20" i="4" s="1"/>
  <c r="I21" i="4" s="1"/>
  <c r="I23" i="4" l="1"/>
  <c r="I25" i="4" s="1"/>
  <c r="I58" i="4" s="1"/>
  <c r="I32" i="4"/>
  <c r="H23" i="4"/>
  <c r="H25" i="4" s="1"/>
  <c r="H32" i="4"/>
  <c r="C26" i="4"/>
  <c r="C58" i="4"/>
  <c r="C32" i="4"/>
  <c r="H26" i="4" l="1"/>
  <c r="H58" i="4"/>
  <c r="C80" i="5"/>
  <c r="D80" i="5"/>
  <c r="E80" i="5"/>
  <c r="F80" i="5"/>
  <c r="G80" i="5"/>
  <c r="H80" i="5"/>
  <c r="C81" i="5"/>
  <c r="C84" i="5" s="1"/>
  <c r="C41" i="5" s="1"/>
  <c r="D81" i="5"/>
  <c r="E81" i="5"/>
  <c r="F81" i="5"/>
  <c r="F84" i="5" s="1"/>
  <c r="F41" i="5" s="1"/>
  <c r="G81" i="5"/>
  <c r="G84" i="5" s="1"/>
  <c r="G41" i="5" s="1"/>
  <c r="H81" i="5"/>
  <c r="C82" i="5"/>
  <c r="D82" i="5"/>
  <c r="E82" i="5"/>
  <c r="F82" i="5"/>
  <c r="G82" i="5"/>
  <c r="H82" i="5"/>
  <c r="C83" i="5"/>
  <c r="D83" i="5"/>
  <c r="E83" i="5"/>
  <c r="F83" i="5"/>
  <c r="G83" i="5"/>
  <c r="H83" i="5"/>
  <c r="D84" i="5"/>
  <c r="D41" i="5" s="1"/>
  <c r="E84" i="5"/>
  <c r="E41" i="5" s="1"/>
  <c r="H84" i="5"/>
  <c r="H41" i="5" s="1"/>
  <c r="G70" i="5" l="1"/>
  <c r="G42" i="5"/>
  <c r="G44" i="5" s="1"/>
  <c r="E42" i="5"/>
  <c r="E44" i="5" s="1"/>
  <c r="E70" i="5"/>
  <c r="F42" i="5"/>
  <c r="F44" i="5" s="1"/>
  <c r="F70" i="5"/>
  <c r="D42" i="5"/>
  <c r="D44" i="5" s="1"/>
  <c r="D70" i="5"/>
  <c r="H42" i="5"/>
  <c r="H44" i="5" s="1"/>
  <c r="H70" i="5"/>
  <c r="C42" i="5"/>
  <c r="C44" i="5" s="1"/>
  <c r="C70" i="5"/>
  <c r="F6" i="5" l="1"/>
  <c r="F10" i="5" s="1"/>
  <c r="F48" i="5"/>
  <c r="C72" i="5"/>
  <c r="C71" i="5"/>
  <c r="C74" i="5"/>
  <c r="C75" i="5" s="1"/>
  <c r="C6" i="5"/>
  <c r="C10" i="5" s="1"/>
  <c r="C48" i="5"/>
  <c r="D48" i="5"/>
  <c r="D6" i="5"/>
  <c r="D10" i="5" s="1"/>
  <c r="E48" i="5"/>
  <c r="E6" i="5"/>
  <c r="E10" i="5" s="1"/>
  <c r="H48" i="5"/>
  <c r="H6" i="5"/>
  <c r="H10" i="5" s="1"/>
  <c r="G71" i="5"/>
  <c r="G74" i="5"/>
  <c r="G75" i="5" s="1"/>
  <c r="G72" i="5"/>
  <c r="D72" i="5"/>
  <c r="D74" i="5"/>
  <c r="D75" i="5" s="1"/>
  <c r="D71" i="5"/>
  <c r="E74" i="5"/>
  <c r="E75" i="5" s="1"/>
  <c r="E72" i="5"/>
  <c r="E71" i="5"/>
  <c r="H72" i="5"/>
  <c r="H71" i="5"/>
  <c r="H74" i="5"/>
  <c r="H75" i="5" s="1"/>
  <c r="F71" i="5"/>
  <c r="F74" i="5"/>
  <c r="F75" i="5" s="1"/>
  <c r="F72" i="5"/>
  <c r="G48" i="5"/>
  <c r="G6" i="5"/>
  <c r="G10" i="5" s="1"/>
  <c r="H50" i="5" l="1"/>
  <c r="H17" i="5" s="1"/>
  <c r="H49" i="5"/>
  <c r="D49" i="5"/>
  <c r="D50" i="5" s="1"/>
  <c r="D17" i="5" s="1"/>
  <c r="D20" i="5" s="1"/>
  <c r="D21" i="5" s="1"/>
  <c r="D23" i="5" s="1"/>
  <c r="D25" i="5" s="1"/>
  <c r="D26" i="5" s="1"/>
  <c r="C49" i="5"/>
  <c r="C50" i="5" s="1"/>
  <c r="C17" i="5" s="1"/>
  <c r="E50" i="5"/>
  <c r="E17" i="5" s="1"/>
  <c r="E20" i="5" s="1"/>
  <c r="E21" i="5" s="1"/>
  <c r="E23" i="5" s="1"/>
  <c r="E25" i="5" s="1"/>
  <c r="E49" i="5"/>
  <c r="F49" i="5"/>
  <c r="F50" i="5"/>
  <c r="F17" i="5" s="1"/>
  <c r="F20" i="5" s="1"/>
  <c r="F21" i="5" s="1"/>
  <c r="F23" i="5" s="1"/>
  <c r="F25" i="5" s="1"/>
  <c r="G49" i="5"/>
  <c r="G50" i="5"/>
  <c r="G17" i="5" s="1"/>
  <c r="G20" i="5" s="1"/>
  <c r="G21" i="5" s="1"/>
  <c r="G23" i="5" s="1"/>
  <c r="G25" i="5" s="1"/>
  <c r="E26" i="5" l="1"/>
  <c r="E58" i="5"/>
  <c r="F26" i="5"/>
  <c r="F58" i="5"/>
  <c r="C20" i="5"/>
  <c r="C21" i="5" s="1"/>
  <c r="C23" i="5" s="1"/>
  <c r="C25" i="5" s="1"/>
  <c r="G26" i="5"/>
  <c r="G58" i="5"/>
  <c r="H20" i="5"/>
  <c r="H21" i="5" l="1"/>
  <c r="I16" i="5"/>
  <c r="I20" i="5" s="1"/>
  <c r="I21" i="5" s="1"/>
  <c r="C32" i="5"/>
  <c r="C26" i="5"/>
  <c r="C58" i="5"/>
  <c r="H23" i="5" l="1"/>
  <c r="H25" i="5" s="1"/>
  <c r="H32" i="5"/>
  <c r="I23" i="5"/>
  <c r="I25" i="5" s="1"/>
  <c r="I58" i="5" s="1"/>
  <c r="I32" i="5"/>
  <c r="H26" i="5" l="1"/>
  <c r="H58" i="5"/>
</calcChain>
</file>

<file path=xl/comments1.xml><?xml version="1.0" encoding="utf-8"?>
<comments xmlns="http://schemas.openxmlformats.org/spreadsheetml/2006/main">
  <authors>
    <author>e81281</author>
  </authors>
  <commentList>
    <comment ref="B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C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D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G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B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C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E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F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H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I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</commentList>
</comments>
</file>

<file path=xl/comments2.xml><?xml version="1.0" encoding="utf-8"?>
<comments xmlns="http://schemas.openxmlformats.org/spreadsheetml/2006/main">
  <authors>
    <author>e81281</author>
  </authors>
  <commentList>
    <comment ref="B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C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D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G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B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C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E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F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H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I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</commentList>
</comments>
</file>

<file path=xl/comments3.xml><?xml version="1.0" encoding="utf-8"?>
<comments xmlns="http://schemas.openxmlformats.org/spreadsheetml/2006/main">
  <authors>
    <author>e81281</author>
  </authors>
  <commentList>
    <comment ref="B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C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D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G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B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C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E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F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H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I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</commentList>
</comments>
</file>

<file path=xl/comments4.xml><?xml version="1.0" encoding="utf-8"?>
<comments xmlns="http://schemas.openxmlformats.org/spreadsheetml/2006/main">
  <authors>
    <author>e81281</author>
  </authors>
  <commentList>
    <comment ref="B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C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D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G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B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C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E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F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H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I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</commentList>
</comments>
</file>

<file path=xl/comments5.xml><?xml version="1.0" encoding="utf-8"?>
<comments xmlns="http://schemas.openxmlformats.org/spreadsheetml/2006/main">
  <authors>
    <author>e81281</author>
  </authors>
  <commentList>
    <comment ref="B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C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D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G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Fuel Hedge Time Value acct under Other Gains/Loss Expense</t>
        </r>
      </text>
    </comment>
    <comment ref="B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C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E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F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H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  <comment ref="I20" authorId="0">
      <text>
        <r>
          <rPr>
            <b/>
            <sz val="8"/>
            <color indexed="81"/>
            <rFont val="Tahoma"/>
            <family val="2"/>
          </rPr>
          <t>e81281:</t>
        </r>
        <r>
          <rPr>
            <sz val="8"/>
            <color indexed="81"/>
            <rFont val="Tahoma"/>
            <family val="2"/>
          </rPr>
          <t xml:space="preserve">
Sum of Beginning Equity plus Net Income for evey scenario</t>
        </r>
      </text>
    </comment>
  </commentList>
</comments>
</file>

<file path=xl/sharedStrings.xml><?xml version="1.0" encoding="utf-8"?>
<sst xmlns="http://schemas.openxmlformats.org/spreadsheetml/2006/main" count="368" uniqueCount="91">
  <si>
    <t>(New Invested Capital Calculation)</t>
  </si>
  <si>
    <t>FY 2012</t>
  </si>
  <si>
    <t>FY 2013</t>
  </si>
  <si>
    <t>FY 2018</t>
  </si>
  <si>
    <t>Operating Income</t>
  </si>
  <si>
    <t>Less: Premium Exp. in Other (G)/L</t>
  </si>
  <si>
    <t>Depr. on Leased Aircraft</t>
  </si>
  <si>
    <t>Aircraft Rentals</t>
  </si>
  <si>
    <t>=  Operating Earnings (EBITR)</t>
  </si>
  <si>
    <t>Avg Debt (5 Qtr Avg)</t>
  </si>
  <si>
    <t>Using 12/9/11 Agency Ratings Projections</t>
  </si>
  <si>
    <t>Reduction of Debt (Avg)</t>
  </si>
  <si>
    <t>Avg Net Pv of AC Rent Obligations</t>
  </si>
  <si>
    <t xml:space="preserve">  Beginning Equity</t>
  </si>
  <si>
    <t xml:space="preserve">  Net Income</t>
  </si>
  <si>
    <t xml:space="preserve">  Share Repurchase/Fleet Reduction</t>
  </si>
  <si>
    <t xml:space="preserve">  Proceeds from Common Stock</t>
  </si>
  <si>
    <t xml:space="preserve">  Ending Equity</t>
  </si>
  <si>
    <t>Average Equity (5 Qtr Avg)</t>
  </si>
  <si>
    <t>=  Invested capital</t>
  </si>
  <si>
    <t>ROIC</t>
  </si>
  <si>
    <t>Avg. Fare</t>
  </si>
  <si>
    <t>Load Factor</t>
  </si>
  <si>
    <t>O&amp;D Pax</t>
  </si>
  <si>
    <t>ROE</t>
  </si>
  <si>
    <t>Total Revenue</t>
  </si>
  <si>
    <t>Operating /Exp ex-PS</t>
  </si>
  <si>
    <t>Additional Exp</t>
  </si>
  <si>
    <t>PS Impact</t>
  </si>
  <si>
    <t>Total Op Exp</t>
  </si>
  <si>
    <t>Other Exp</t>
  </si>
  <si>
    <t>EBT</t>
  </si>
  <si>
    <t>FIT</t>
  </si>
  <si>
    <t>NI</t>
  </si>
  <si>
    <t>Using Depreciation from Leased AC per Libby's ROIC schedule- 6/24/12</t>
  </si>
  <si>
    <t>per Libby 8/21/12 - incl on actual amts or up to authorized amount for 2013</t>
  </si>
  <si>
    <t>After-tax ROIC</t>
  </si>
  <si>
    <t>6.6%*</t>
  </si>
  <si>
    <t>RASM</t>
  </si>
  <si>
    <t>GAP to Prosperity</t>
  </si>
  <si>
    <t>PS Related Info</t>
  </si>
  <si>
    <t>ANP</t>
  </si>
  <si>
    <t>Salary &amp; Wage</t>
  </si>
  <si>
    <t>401K Company Match</t>
  </si>
  <si>
    <t>Pct of Wages</t>
  </si>
  <si>
    <t>Combined Retirement</t>
  </si>
  <si>
    <t>Total Profitsharing</t>
  </si>
  <si>
    <t>Pct of ANP</t>
  </si>
  <si>
    <t>PS Pay Out</t>
  </si>
  <si>
    <t>150-300</t>
  </si>
  <si>
    <t>300-600</t>
  </si>
  <si>
    <t>600-1650</t>
  </si>
  <si>
    <t>1650+</t>
  </si>
  <si>
    <t xml:space="preserve">ROIC Scenarios - 15% Profitsharing </t>
  </si>
  <si>
    <t>ROIC Scenarios -Tier Low Profitsharing</t>
  </si>
  <si>
    <t>ROIC Scenarios - Tiered Medium Profitsharing</t>
  </si>
  <si>
    <t>180-450</t>
  </si>
  <si>
    <t>450-850</t>
  </si>
  <si>
    <t>850-1650</t>
  </si>
  <si>
    <t>Total</t>
  </si>
  <si>
    <t>ROIC Scenarios - Tiered High Profitsharing</t>
  </si>
  <si>
    <t>215-730</t>
  </si>
  <si>
    <t>730-1100</t>
  </si>
  <si>
    <t>1100-1650</t>
  </si>
  <si>
    <t>1350+</t>
  </si>
  <si>
    <t>600-1350</t>
  </si>
  <si>
    <t>ROIC Scenarios - Tiered WACC/ROIC Profitsharing</t>
  </si>
  <si>
    <t>Profitsharing Scenario Analysis - Summary</t>
  </si>
  <si>
    <t>Flash</t>
  </si>
  <si>
    <t>WACC</t>
  </si>
  <si>
    <t>5% ROIC</t>
  </si>
  <si>
    <t>10% ROIC</t>
  </si>
  <si>
    <t>15% ROIC</t>
  </si>
  <si>
    <t>17.5% ROIC</t>
  </si>
  <si>
    <t>ANP (EBT before PS)</t>
  </si>
  <si>
    <t>2013 Proformas ($Million)</t>
  </si>
  <si>
    <t>PS Spend</t>
  </si>
  <si>
    <t>Current 15% ANP</t>
  </si>
  <si>
    <t>Tiered - Low</t>
  </si>
  <si>
    <t>Tiered - Medium</t>
  </si>
  <si>
    <t>Tiered - High</t>
  </si>
  <si>
    <t>Tiered - WACC/ROIC</t>
  </si>
  <si>
    <t>PS Spend as Pct of ANP</t>
  </si>
  <si>
    <t>Salary &amp; Wages</t>
  </si>
  <si>
    <t>PS Spend as Pct of Wages</t>
  </si>
  <si>
    <t>Company 401k Match</t>
  </si>
  <si>
    <t>PS Spend + 401K Match</t>
  </si>
  <si>
    <t>Retirement as Pct of Wages</t>
  </si>
  <si>
    <t>ROIC - Before Tax</t>
  </si>
  <si>
    <t>Scenarios</t>
  </si>
  <si>
    <t>Net Income per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</si>
</sst>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0"/>
    <numFmt numFmtId="167" formatCode="mmmm\ d\,\ yyyy"/>
    <numFmt numFmtId="173" formatCode="&quot;$&quot;#,##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u/>
      <sz val="11"/>
      <name val="Times New Roman"/>
      <family val="1"/>
    </font>
    <font>
      <b/>
      <sz val="11"/>
      <name val="Times New Roman"/>
      <family val="1"/>
    </font>
    <font>
      <b/>
      <sz val="11"/>
      <color indexed="17"/>
      <name val="Times New Roman"/>
      <family val="1"/>
    </font>
    <font>
      <sz val="11"/>
      <color indexed="17"/>
      <name val="Times New Roman"/>
      <family val="1"/>
    </font>
    <font>
      <sz val="11"/>
      <color rgb="FF00B050"/>
      <name val="Times New Roman"/>
      <family val="1"/>
    </font>
    <font>
      <sz val="11"/>
      <color indexed="12"/>
      <name val="Times New Roman"/>
      <family val="1"/>
    </font>
    <font>
      <sz val="11"/>
      <color indexed="8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10"/>
      <color indexed="17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Helv"/>
    </font>
    <font>
      <b/>
      <u/>
      <sz val="10"/>
      <name val="Arial"/>
      <family val="2"/>
    </font>
    <font>
      <b/>
      <sz val="10"/>
      <name val="Arial"/>
      <family val="2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u/>
      <sz val="11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u/>
      <sz val="11"/>
      <color theme="1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3" fontId="1" fillId="0" borderId="0" applyFill="0" applyBorder="0" applyAlignment="0" applyProtection="0"/>
    <xf numFmtId="0" fontId="17" fillId="0" borderId="0"/>
    <xf numFmtId="0" fontId="17" fillId="0" borderId="0"/>
    <xf numFmtId="44" fontId="1" fillId="0" borderId="0" applyFont="0" applyFill="0" applyBorder="0" applyAlignment="0" applyProtection="0"/>
    <xf numFmtId="5" fontId="1" fillId="0" borderId="0" applyFill="0" applyBorder="0" applyAlignment="0" applyProtection="0"/>
    <xf numFmtId="167" fontId="1" fillId="0" borderId="0" applyFill="0" applyBorder="0" applyAlignment="0" applyProtection="0"/>
    <xf numFmtId="2" fontId="1" fillId="0" borderId="0" applyFill="0" applyBorder="0" applyAlignment="0" applyProtection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7" fontId="1" fillId="0" borderId="0">
      <protection locked="0"/>
    </xf>
    <xf numFmtId="37" fontId="18" fillId="0" borderId="0">
      <protection locked="0"/>
    </xf>
    <xf numFmtId="37" fontId="1" fillId="0" borderId="0">
      <protection locked="0"/>
    </xf>
    <xf numFmtId="37" fontId="19" fillId="0" borderId="0">
      <protection locked="0"/>
    </xf>
  </cellStyleXfs>
  <cellXfs count="85">
    <xf numFmtId="0" fontId="0" fillId="0" borderId="0" xfId="0"/>
    <xf numFmtId="0" fontId="2" fillId="0" borderId="0" xfId="3" quotePrefix="1" applyFont="1"/>
    <xf numFmtId="0" fontId="3" fillId="0" borderId="0" xfId="3" applyFont="1"/>
    <xf numFmtId="0" fontId="3" fillId="0" borderId="0" xfId="3" applyFont="1" applyFill="1"/>
    <xf numFmtId="0" fontId="3" fillId="0" borderId="0" xfId="3" quotePrefix="1" applyFont="1"/>
    <xf numFmtId="0" fontId="3" fillId="0" borderId="0" xfId="3" quotePrefix="1" applyFont="1" applyAlignment="1">
      <alignment horizontal="center"/>
    </xf>
    <xf numFmtId="0" fontId="3" fillId="0" borderId="0" xfId="3" applyFont="1" applyBorder="1"/>
    <xf numFmtId="0" fontId="3" fillId="0" borderId="0" xfId="3" applyFont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Alignment="1">
      <alignment horizontal="center"/>
    </xf>
    <xf numFmtId="9" fontId="6" fillId="2" borderId="1" xfId="3" applyNumberFormat="1" applyFont="1" applyFill="1" applyBorder="1" applyAlignment="1">
      <alignment horizontal="center"/>
    </xf>
    <xf numFmtId="164" fontId="6" fillId="2" borderId="1" xfId="3" applyNumberFormat="1" applyFont="1" applyFill="1" applyBorder="1" applyAlignment="1">
      <alignment horizontal="center"/>
    </xf>
    <xf numFmtId="0" fontId="6" fillId="2" borderId="2" xfId="3" quotePrefix="1" applyFont="1" applyFill="1" applyBorder="1" applyAlignment="1">
      <alignment horizontal="center"/>
    </xf>
    <xf numFmtId="37" fontId="6" fillId="0" borderId="0" xfId="3" applyNumberFormat="1" applyFont="1"/>
    <xf numFmtId="0" fontId="6" fillId="0" borderId="0" xfId="3" applyFont="1"/>
    <xf numFmtId="37" fontId="7" fillId="2" borderId="2" xfId="3" applyNumberFormat="1" applyFont="1" applyFill="1" applyBorder="1"/>
    <xf numFmtId="0" fontId="6" fillId="0" borderId="0" xfId="3" applyFont="1" applyFill="1"/>
    <xf numFmtId="37" fontId="3" fillId="0" borderId="0" xfId="3" applyNumberFormat="1" applyFont="1"/>
    <xf numFmtId="37" fontId="3" fillId="0" borderId="0" xfId="3" applyNumberFormat="1" applyFont="1" applyFill="1"/>
    <xf numFmtId="37" fontId="8" fillId="2" borderId="2" xfId="3" applyNumberFormat="1" applyFont="1" applyFill="1" applyBorder="1"/>
    <xf numFmtId="37" fontId="9" fillId="2" borderId="3" xfId="3" applyNumberFormat="1" applyFont="1" applyFill="1" applyBorder="1"/>
    <xf numFmtId="37" fontId="3" fillId="0" borderId="4" xfId="3" applyNumberFormat="1" applyFont="1" applyBorder="1"/>
    <xf numFmtId="37" fontId="8" fillId="2" borderId="5" xfId="3" applyNumberFormat="1" applyFont="1" applyFill="1" applyBorder="1"/>
    <xf numFmtId="37" fontId="3" fillId="2" borderId="2" xfId="3" applyNumberFormat="1" applyFont="1" applyFill="1" applyBorder="1"/>
    <xf numFmtId="37" fontId="3" fillId="0" borderId="0" xfId="3" quotePrefix="1" applyNumberFormat="1" applyFont="1"/>
    <xf numFmtId="37" fontId="6" fillId="0" borderId="0" xfId="3" quotePrefix="1" applyNumberFormat="1" applyFont="1" applyFill="1"/>
    <xf numFmtId="37" fontId="10" fillId="2" borderId="2" xfId="3" applyNumberFormat="1" applyFont="1" applyFill="1" applyBorder="1"/>
    <xf numFmtId="37" fontId="3" fillId="0" borderId="4" xfId="3" quotePrefix="1" applyNumberFormat="1" applyFont="1" applyBorder="1"/>
    <xf numFmtId="37" fontId="11" fillId="3" borderId="5" xfId="3" applyNumberFormat="1" applyFont="1" applyFill="1" applyBorder="1"/>
    <xf numFmtId="37" fontId="11" fillId="2" borderId="5" xfId="3" applyNumberFormat="1" applyFont="1" applyFill="1" applyBorder="1"/>
    <xf numFmtId="37" fontId="3" fillId="0" borderId="0" xfId="3" applyNumberFormat="1" applyFont="1" applyBorder="1"/>
    <xf numFmtId="37" fontId="3" fillId="2" borderId="5" xfId="3" applyNumberFormat="1" applyFont="1" applyFill="1" applyBorder="1"/>
    <xf numFmtId="165" fontId="12" fillId="0" borderId="0" xfId="1" applyNumberFormat="1" applyFont="1" applyFill="1"/>
    <xf numFmtId="165" fontId="12" fillId="2" borderId="2" xfId="1" applyNumberFormat="1" applyFont="1" applyFill="1" applyBorder="1"/>
    <xf numFmtId="164" fontId="6" fillId="4" borderId="0" xfId="2" quotePrefix="1" applyNumberFormat="1" applyFont="1" applyFill="1"/>
    <xf numFmtId="164" fontId="6" fillId="2" borderId="3" xfId="2" applyNumberFormat="1" applyFont="1" applyFill="1" applyBorder="1"/>
    <xf numFmtId="164" fontId="3" fillId="0" borderId="0" xfId="2" applyNumberFormat="1" applyFont="1" applyFill="1"/>
    <xf numFmtId="164" fontId="3" fillId="0" borderId="5" xfId="2" applyNumberFormat="1" applyFont="1" applyFill="1" applyBorder="1"/>
    <xf numFmtId="0" fontId="13" fillId="0" borderId="0" xfId="3" applyFont="1"/>
    <xf numFmtId="7" fontId="14" fillId="2" borderId="1" xfId="3" applyNumberFormat="1" applyFont="1" applyFill="1" applyBorder="1"/>
    <xf numFmtId="164" fontId="14" fillId="2" borderId="2" xfId="2" applyNumberFormat="1" applyFont="1" applyFill="1" applyBorder="1"/>
    <xf numFmtId="165" fontId="14" fillId="2" borderId="5" xfId="1" applyNumberFormat="1" applyFont="1" applyFill="1" applyBorder="1"/>
    <xf numFmtId="164" fontId="3" fillId="0" borderId="0" xfId="2" applyNumberFormat="1" applyFont="1"/>
    <xf numFmtId="37" fontId="8" fillId="0" borderId="6" xfId="3" applyNumberFormat="1" applyFont="1" applyBorder="1"/>
    <xf numFmtId="0" fontId="3" fillId="2" borderId="0" xfId="3" applyFont="1" applyFill="1" applyBorder="1" applyAlignment="1">
      <alignment horizontal="right"/>
    </xf>
    <xf numFmtId="37" fontId="10" fillId="2" borderId="0" xfId="3" applyNumberFormat="1" applyFont="1" applyFill="1" applyBorder="1"/>
    <xf numFmtId="0" fontId="3" fillId="0" borderId="4" xfId="3" applyFont="1" applyFill="1" applyBorder="1" applyAlignment="1">
      <alignment horizontal="right"/>
    </xf>
    <xf numFmtId="0" fontId="3" fillId="0" borderId="0" xfId="3" applyFont="1" applyFill="1" applyBorder="1" applyAlignment="1">
      <alignment horizontal="right"/>
    </xf>
    <xf numFmtId="37" fontId="8" fillId="0" borderId="0" xfId="3" applyNumberFormat="1" applyFont="1" applyBorder="1"/>
    <xf numFmtId="37" fontId="3" fillId="3" borderId="4" xfId="3" applyNumberFormat="1" applyFont="1" applyFill="1" applyBorder="1"/>
    <xf numFmtId="37" fontId="3" fillId="2" borderId="0" xfId="3" applyNumberFormat="1" applyFont="1" applyFill="1" applyBorder="1"/>
    <xf numFmtId="166" fontId="3" fillId="0" borderId="0" xfId="3" applyNumberFormat="1" applyFont="1" applyBorder="1"/>
    <xf numFmtId="164" fontId="3" fillId="0" borderId="4" xfId="2" applyNumberFormat="1" applyFont="1" applyBorder="1"/>
    <xf numFmtId="164" fontId="12" fillId="0" borderId="0" xfId="3" applyNumberFormat="1" applyFont="1"/>
    <xf numFmtId="0" fontId="3" fillId="0" borderId="0" xfId="3" applyFont="1" applyFill="1" applyBorder="1" applyAlignment="1">
      <alignment horizontal="left"/>
    </xf>
    <xf numFmtId="0" fontId="3" fillId="0" borderId="4" xfId="3" applyFont="1" applyFill="1" applyBorder="1" applyAlignment="1">
      <alignment horizontal="left"/>
    </xf>
    <xf numFmtId="0" fontId="3" fillId="0" borderId="4" xfId="3" applyFont="1" applyBorder="1"/>
    <xf numFmtId="9" fontId="3" fillId="0" borderId="0" xfId="2" applyFont="1"/>
    <xf numFmtId="0" fontId="3" fillId="0" borderId="7" xfId="3" applyFont="1" applyBorder="1"/>
    <xf numFmtId="0" fontId="3" fillId="0" borderId="6" xfId="3" applyFont="1" applyBorder="1"/>
    <xf numFmtId="0" fontId="3" fillId="0" borderId="8" xfId="3" applyFont="1" applyBorder="1"/>
    <xf numFmtId="0" fontId="3" fillId="0" borderId="9" xfId="3" applyFont="1" applyBorder="1"/>
    <xf numFmtId="37" fontId="3" fillId="0" borderId="10" xfId="3" applyNumberFormat="1" applyFont="1" applyBorder="1"/>
    <xf numFmtId="0" fontId="3" fillId="0" borderId="10" xfId="3" applyFont="1" applyBorder="1"/>
    <xf numFmtId="164" fontId="3" fillId="0" borderId="0" xfId="2" applyNumberFormat="1" applyFont="1" applyBorder="1"/>
    <xf numFmtId="164" fontId="3" fillId="0" borderId="10" xfId="2" applyNumberFormat="1" applyFont="1" applyBorder="1"/>
    <xf numFmtId="0" fontId="3" fillId="0" borderId="11" xfId="3" applyFont="1" applyBorder="1"/>
    <xf numFmtId="164" fontId="3" fillId="0" borderId="12" xfId="2" applyNumberFormat="1" applyFont="1" applyBorder="1"/>
    <xf numFmtId="0" fontId="6" fillId="0" borderId="0" xfId="3" applyFont="1" applyBorder="1"/>
    <xf numFmtId="0" fontId="5" fillId="0" borderId="0" xfId="3" applyFont="1"/>
    <xf numFmtId="37" fontId="3" fillId="5" borderId="0" xfId="3" applyNumberFormat="1" applyFont="1" applyFill="1" applyBorder="1"/>
    <xf numFmtId="9" fontId="3" fillId="0" borderId="4" xfId="2" applyFont="1" applyBorder="1"/>
    <xf numFmtId="37" fontId="3" fillId="0" borderId="4" xfId="3" applyNumberFormat="1" applyFont="1" applyFill="1" applyBorder="1"/>
    <xf numFmtId="0" fontId="20" fillId="0" borderId="0" xfId="0" applyFont="1"/>
    <xf numFmtId="0" fontId="22" fillId="0" borderId="0" xfId="0" applyFont="1" applyAlignment="1">
      <alignment horizontal="center"/>
    </xf>
    <xf numFmtId="0" fontId="21" fillId="0" borderId="0" xfId="0" applyFont="1"/>
    <xf numFmtId="0" fontId="23" fillId="0" borderId="0" xfId="0" applyFont="1"/>
    <xf numFmtId="0" fontId="22" fillId="0" borderId="0" xfId="0" applyFont="1"/>
    <xf numFmtId="37" fontId="20" fillId="0" borderId="0" xfId="0" applyNumberFormat="1" applyFont="1"/>
    <xf numFmtId="0" fontId="24" fillId="0" borderId="0" xfId="0" applyFont="1"/>
    <xf numFmtId="164" fontId="20" fillId="0" borderId="0" xfId="2" applyNumberFormat="1" applyFont="1"/>
    <xf numFmtId="9" fontId="20" fillId="0" borderId="0" xfId="2" applyNumberFormat="1" applyFont="1"/>
    <xf numFmtId="173" fontId="20" fillId="0" borderId="0" xfId="0" applyNumberFormat="1" applyFont="1"/>
    <xf numFmtId="0" fontId="20" fillId="5" borderId="0" xfId="0" applyFont="1" applyFill="1"/>
    <xf numFmtId="173" fontId="20" fillId="5" borderId="0" xfId="0" applyNumberFormat="1" applyFont="1" applyFill="1"/>
  </cellXfs>
  <cellStyles count="19">
    <cellStyle name="Comma" xfId="1" builtinId="3"/>
    <cellStyle name="Comma 2" xfId="4"/>
    <cellStyle name="Comma0" xfId="5"/>
    <cellStyle name="Comma0 - Style1" xfId="6"/>
    <cellStyle name="Comma0 - Style2" xfId="7"/>
    <cellStyle name="Currency 2" xfId="8"/>
    <cellStyle name="Currency0" xfId="9"/>
    <cellStyle name="Date" xfId="10"/>
    <cellStyle name="Fixed" xfId="11"/>
    <cellStyle name="Normal" xfId="0" builtinId="0"/>
    <cellStyle name="Normal 2" xfId="12"/>
    <cellStyle name="Normal_ROIC  Model-2009 Proforma071709" xfId="3"/>
    <cellStyle name="Percen - Style1" xfId="13"/>
    <cellStyle name="Percent" xfId="2" builtinId="5"/>
    <cellStyle name="Percent 2" xfId="14"/>
    <cellStyle name="PillarData" xfId="15"/>
    <cellStyle name="PillarHeading" xfId="16"/>
    <cellStyle name="PillarText" xfId="17"/>
    <cellStyle name="Pillar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Cap-Spdg\Cash%20Flow%20Projection\CapSpdgProjection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Cap-Spdg\Cash%20Flow%20Projection\CapSpdgProjection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%20(2)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Cap-Spdg\Cash%20Flow%20Projection\SummarySched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-Notes"/>
      <sheetName val="CashFlo_Summary"/>
      <sheetName val="MarvApr"/>
      <sheetName val="FebvMar"/>
      <sheetName val="JanvFeb"/>
      <sheetName val="OctvsJan"/>
      <sheetName val="October"/>
      <sheetName val="November"/>
      <sheetName val="December"/>
      <sheetName val="February"/>
      <sheetName val="March"/>
      <sheetName val="January"/>
      <sheetName val="April"/>
      <sheetName val="May"/>
      <sheetName val="May2"/>
      <sheetName val="June"/>
      <sheetName val="July"/>
      <sheetName val="AugCF"/>
      <sheetName val="Aug"/>
      <sheetName val="Sept"/>
      <sheetName val="Oct"/>
      <sheetName val="Nov"/>
      <sheetName val="Nov2"/>
      <sheetName val="Dec"/>
      <sheetName val="AOP"/>
      <sheetName val="AOP bkup"/>
      <sheetName val="compare"/>
      <sheetName val="CFinvestOLD"/>
      <sheetName val="CFinvest"/>
      <sheetName val="Facilities"/>
      <sheetName val="EssbaseLoadPrjctDtl"/>
      <sheetName val="EssbaseLoadPrjctSum"/>
      <sheetName val="EssbaseLoadOpEx"/>
      <sheetName val="Sheet4"/>
      <sheetName val="EssbaseLoadPrjctDtlBgtTotal"/>
      <sheetName val="backup"/>
      <sheetName val="9-12fac"/>
      <sheetName val="Jan"/>
      <sheetName val="Mar notes"/>
      <sheetName val="Sheet1"/>
      <sheetName val="Sheet2"/>
      <sheetName val="P20015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2">
          <cell r="BA12" t="str">
            <v>P000332</v>
          </cell>
          <cell r="BB12">
            <v>63.300653999999994</v>
          </cell>
          <cell r="BC12">
            <v>76.066354999999987</v>
          </cell>
          <cell r="BD12">
            <v>56.212386000000002</v>
          </cell>
        </row>
        <row r="13">
          <cell r="BA13" t="str">
            <v>P505003</v>
          </cell>
          <cell r="BB13">
            <v>6.6427700000000005</v>
          </cell>
          <cell r="BC13">
            <v>18.819839999999999</v>
          </cell>
          <cell r="BD13">
            <v>26.096844000000001</v>
          </cell>
        </row>
        <row r="14">
          <cell r="BA14" t="str">
            <v>P505006</v>
          </cell>
          <cell r="BB14">
            <v>46.541403000000003</v>
          </cell>
          <cell r="BC14">
            <v>46.5</v>
          </cell>
          <cell r="BD14">
            <v>46.5</v>
          </cell>
        </row>
        <row r="15">
          <cell r="BA15" t="str">
            <v>P505002</v>
          </cell>
          <cell r="BB15">
            <v>14.00189</v>
          </cell>
          <cell r="BC15">
            <v>9.9999959999999977</v>
          </cell>
          <cell r="BD15">
            <v>9.9999959999999994</v>
          </cell>
        </row>
        <row r="18">
          <cell r="BA18" t="str">
            <v>P157001</v>
          </cell>
          <cell r="BB18">
            <v>34.535543999999994</v>
          </cell>
          <cell r="BC18">
            <v>29.342321999999996</v>
          </cell>
          <cell r="BD18">
            <v>0</v>
          </cell>
        </row>
        <row r="19">
          <cell r="BA19" t="str">
            <v>P202080</v>
          </cell>
          <cell r="BB19">
            <v>1.1574789999999999</v>
          </cell>
          <cell r="BC19">
            <v>0</v>
          </cell>
          <cell r="BD19">
            <v>0</v>
          </cell>
        </row>
        <row r="20">
          <cell r="BA20" t="str">
            <v>P302730</v>
          </cell>
          <cell r="BB20">
            <v>3.3218859999999997</v>
          </cell>
          <cell r="BC20">
            <v>0</v>
          </cell>
          <cell r="BD20">
            <v>0</v>
          </cell>
        </row>
        <row r="21">
          <cell r="BA21" t="str">
            <v>P505017</v>
          </cell>
          <cell r="BB21">
            <v>15.000003000000001</v>
          </cell>
          <cell r="BC21">
            <v>12</v>
          </cell>
          <cell r="BD21">
            <v>0</v>
          </cell>
        </row>
        <row r="22">
          <cell r="BA22" t="str">
            <v>P257008</v>
          </cell>
          <cell r="BB22">
            <v>8.6523389999999978</v>
          </cell>
          <cell r="BC22">
            <v>0</v>
          </cell>
          <cell r="BD22">
            <v>0</v>
          </cell>
        </row>
        <row r="23">
          <cell r="BA23" t="str">
            <v>P000333</v>
          </cell>
          <cell r="BB23">
            <v>2.1474830000000003</v>
          </cell>
          <cell r="BC23">
            <v>6.3232040000000005</v>
          </cell>
          <cell r="BD23">
            <v>6.9608169999999996</v>
          </cell>
        </row>
        <row r="24">
          <cell r="BA24" t="str">
            <v>P302650</v>
          </cell>
          <cell r="BB24">
            <v>0.79496999999999995</v>
          </cell>
          <cell r="BC24">
            <v>0</v>
          </cell>
          <cell r="BD24">
            <v>0</v>
          </cell>
        </row>
        <row r="25">
          <cell r="BA25" t="str">
            <v>P505028</v>
          </cell>
          <cell r="BB25">
            <v>4.3820370000000013</v>
          </cell>
          <cell r="BC25">
            <v>0</v>
          </cell>
          <cell r="BD25">
            <v>0</v>
          </cell>
        </row>
        <row r="26">
          <cell r="BA26" t="str">
            <v>P000354</v>
          </cell>
          <cell r="BB26">
            <v>1.092177</v>
          </cell>
          <cell r="BC26">
            <v>0.57300000000000006</v>
          </cell>
          <cell r="BD26">
            <v>0.59000399999999997</v>
          </cell>
        </row>
        <row r="27">
          <cell r="BA27" t="str">
            <v>P505001</v>
          </cell>
          <cell r="BB27">
            <v>0.45490900000000001</v>
          </cell>
          <cell r="BC27">
            <v>0.500004</v>
          </cell>
          <cell r="BD27">
            <v>0.500004</v>
          </cell>
        </row>
        <row r="28">
          <cell r="BA28" t="str">
            <v xml:space="preserve">  Misc</v>
          </cell>
          <cell r="BB28">
            <v>7.5639999999950192E-3</v>
          </cell>
          <cell r="BC28">
            <v>0</v>
          </cell>
          <cell r="BD28">
            <v>0</v>
          </cell>
        </row>
        <row r="29">
          <cell r="BA29" t="str">
            <v>Total A/C Mods</v>
          </cell>
          <cell r="BB29">
            <v>71.546391</v>
          </cell>
          <cell r="BC29">
            <v>48.738529999999997</v>
          </cell>
          <cell r="BD29">
            <v>8.0508249999999997</v>
          </cell>
        </row>
        <row r="30">
          <cell r="BA30" t="str">
            <v/>
          </cell>
        </row>
        <row r="33">
          <cell r="BA33" t="str">
            <v>TOTAL AIRCRAFT ITEMS</v>
          </cell>
          <cell r="BB33">
            <v>201.45737796</v>
          </cell>
          <cell r="BC33">
            <v>200.12472099999999</v>
          </cell>
          <cell r="BD33">
            <v>156.86005100000003</v>
          </cell>
        </row>
        <row r="38">
          <cell r="BA38" t="str">
            <v>P005511</v>
          </cell>
          <cell r="BB38">
            <v>15.561987000000002</v>
          </cell>
          <cell r="BC38">
            <v>8.371421999999999</v>
          </cell>
          <cell r="BD38">
            <v>0</v>
          </cell>
        </row>
        <row r="39">
          <cell r="BA39" t="str">
            <v>P410035</v>
          </cell>
          <cell r="BB39">
            <v>10.287542000000002</v>
          </cell>
          <cell r="BC39">
            <v>1.7419860000000003</v>
          </cell>
          <cell r="BD39">
            <v>0</v>
          </cell>
        </row>
        <row r="40">
          <cell r="BA40" t="str">
            <v>P410058</v>
          </cell>
          <cell r="BB40">
            <v>10.169266</v>
          </cell>
          <cell r="BC40">
            <v>0</v>
          </cell>
          <cell r="BD40">
            <v>0</v>
          </cell>
        </row>
        <row r="41">
          <cell r="BA41" t="str">
            <v>P206850</v>
          </cell>
          <cell r="BB41">
            <v>4.9859260000000001</v>
          </cell>
          <cell r="BC41">
            <v>0</v>
          </cell>
          <cell r="BD41">
            <v>0</v>
          </cell>
        </row>
        <row r="42">
          <cell r="BA42" t="str">
            <v>P430001</v>
          </cell>
          <cell r="BB42">
            <v>6.5</v>
          </cell>
          <cell r="BC42">
            <v>3.5</v>
          </cell>
          <cell r="BD42">
            <v>0</v>
          </cell>
        </row>
        <row r="43">
          <cell r="BA43" t="str">
            <v>P001302</v>
          </cell>
          <cell r="BB43">
            <v>5.2799420000000001</v>
          </cell>
          <cell r="BC43">
            <v>4</v>
          </cell>
          <cell r="BD43">
            <v>0</v>
          </cell>
        </row>
        <row r="44">
          <cell r="BA44" t="str">
            <v>P001301</v>
          </cell>
          <cell r="BB44">
            <v>12.427519</v>
          </cell>
          <cell r="BC44">
            <v>0</v>
          </cell>
          <cell r="BD44">
            <v>0</v>
          </cell>
        </row>
        <row r="45">
          <cell r="BA45" t="str">
            <v>P113080</v>
          </cell>
          <cell r="BB45">
            <v>7.1784969999999992</v>
          </cell>
          <cell r="BC45">
            <v>1.7170000000000001</v>
          </cell>
          <cell r="BD45">
            <v>0</v>
          </cell>
        </row>
        <row r="46">
          <cell r="BA46" t="str">
            <v>P12906B</v>
          </cell>
          <cell r="BB46">
            <v>2.1521029999999999</v>
          </cell>
          <cell r="BC46">
            <v>0</v>
          </cell>
          <cell r="BD46">
            <v>0</v>
          </cell>
        </row>
        <row r="47">
          <cell r="BA47" t="str">
            <v>P200150</v>
          </cell>
          <cell r="BB47">
            <v>6.9517880000000005</v>
          </cell>
          <cell r="BC47">
            <v>2.2937020000000001</v>
          </cell>
          <cell r="BD47">
            <v>0</v>
          </cell>
        </row>
        <row r="48">
          <cell r="BA48" t="str">
            <v>P129060</v>
          </cell>
          <cell r="BB48">
            <v>5.3774199999999999</v>
          </cell>
          <cell r="BC48">
            <v>0</v>
          </cell>
          <cell r="BD48">
            <v>0</v>
          </cell>
        </row>
        <row r="49">
          <cell r="BA49" t="str">
            <v>P404001</v>
          </cell>
          <cell r="BB49">
            <v>5.0431290000000004</v>
          </cell>
          <cell r="BC49">
            <v>85</v>
          </cell>
          <cell r="BD49">
            <v>35</v>
          </cell>
        </row>
        <row r="50">
          <cell r="BA50" t="str">
            <v>P306310</v>
          </cell>
          <cell r="BB50">
            <v>4.5265159999999991</v>
          </cell>
          <cell r="BC50">
            <v>4.2177379999999989</v>
          </cell>
          <cell r="BD50">
            <v>0</v>
          </cell>
        </row>
        <row r="51">
          <cell r="BA51" t="str">
            <v>P410043</v>
          </cell>
          <cell r="BB51">
            <v>4.8966849999999997</v>
          </cell>
          <cell r="BC51">
            <v>0</v>
          </cell>
          <cell r="BD51">
            <v>0</v>
          </cell>
        </row>
        <row r="52">
          <cell r="BA52" t="str">
            <v>P106200</v>
          </cell>
          <cell r="BB52">
            <v>2.7390109999999996</v>
          </cell>
          <cell r="BC52">
            <v>0</v>
          </cell>
          <cell r="BD52">
            <v>0</v>
          </cell>
        </row>
        <row r="53">
          <cell r="BA53" t="str">
            <v>P410062</v>
          </cell>
          <cell r="BB53">
            <v>1.6913459999999998</v>
          </cell>
          <cell r="BC53">
            <v>0</v>
          </cell>
          <cell r="BD53">
            <v>0</v>
          </cell>
        </row>
        <row r="54">
          <cell r="BA54" t="str">
            <v>P306900</v>
          </cell>
          <cell r="BB54">
            <v>2.7708310000000003</v>
          </cell>
          <cell r="BC54">
            <v>0</v>
          </cell>
          <cell r="BD54">
            <v>0</v>
          </cell>
        </row>
        <row r="55">
          <cell r="BA55" t="str">
            <v>P113070</v>
          </cell>
          <cell r="BB55">
            <v>1.3293539999999999</v>
          </cell>
          <cell r="BC55">
            <v>0</v>
          </cell>
          <cell r="BD55">
            <v>0</v>
          </cell>
        </row>
        <row r="56">
          <cell r="BA56" t="str">
            <v>P410063</v>
          </cell>
          <cell r="BB56">
            <v>2.0000010000000001</v>
          </cell>
          <cell r="BC56">
            <v>0</v>
          </cell>
          <cell r="BD56">
            <v>0</v>
          </cell>
        </row>
        <row r="57">
          <cell r="BA57" t="str">
            <v>P306800</v>
          </cell>
          <cell r="BB57">
            <v>0.99128400000000005</v>
          </cell>
          <cell r="BC57">
            <v>1.9825679999999999</v>
          </cell>
          <cell r="BD57">
            <v>0</v>
          </cell>
        </row>
        <row r="58">
          <cell r="BA58" t="str">
            <v>P565003</v>
          </cell>
          <cell r="BB58">
            <v>2.5606769999999996</v>
          </cell>
          <cell r="BC58">
            <v>0</v>
          </cell>
          <cell r="BD58">
            <v>0</v>
          </cell>
        </row>
        <row r="59">
          <cell r="BA59" t="str">
            <v>P440016</v>
          </cell>
          <cell r="BB59">
            <v>1.8936299999999999</v>
          </cell>
          <cell r="BC59">
            <v>0</v>
          </cell>
          <cell r="BD59">
            <v>0</v>
          </cell>
        </row>
        <row r="60">
          <cell r="BA60" t="str">
            <v>P107230</v>
          </cell>
          <cell r="BB60">
            <v>1.806446</v>
          </cell>
          <cell r="BC60">
            <v>1.4000040000000002</v>
          </cell>
          <cell r="BD60">
            <v>0.40990799999999999</v>
          </cell>
        </row>
        <row r="61">
          <cell r="BA61" t="str">
            <v>P210740</v>
          </cell>
          <cell r="BB61">
            <v>0</v>
          </cell>
          <cell r="BC61">
            <v>1.4249240000000001</v>
          </cell>
          <cell r="BD61">
            <v>0</v>
          </cell>
        </row>
        <row r="62">
          <cell r="BA62" t="str">
            <v>P305040</v>
          </cell>
          <cell r="BB62">
            <v>1.2999990000000001</v>
          </cell>
          <cell r="BC62">
            <v>0</v>
          </cell>
          <cell r="BD62">
            <v>0</v>
          </cell>
        </row>
        <row r="63">
          <cell r="BA63" t="str">
            <v>P505012</v>
          </cell>
          <cell r="BB63">
            <v>0.93202200000000013</v>
          </cell>
          <cell r="BC63">
            <v>0</v>
          </cell>
          <cell r="BD63">
            <v>0</v>
          </cell>
        </row>
        <row r="64">
          <cell r="BA64" t="str">
            <v>P510011</v>
          </cell>
          <cell r="BB64">
            <v>1.0228979999999999</v>
          </cell>
          <cell r="BC64">
            <v>0</v>
          </cell>
          <cell r="BD64">
            <v>0</v>
          </cell>
        </row>
        <row r="65">
          <cell r="BA65" t="str">
            <v>P505029</v>
          </cell>
          <cell r="BB65">
            <v>0.70140599999999997</v>
          </cell>
          <cell r="BC65">
            <v>0</v>
          </cell>
          <cell r="BD65">
            <v>0</v>
          </cell>
        </row>
        <row r="66">
          <cell r="BA66" t="str">
            <v>P207020</v>
          </cell>
          <cell r="BB66">
            <v>0.28122200000000003</v>
          </cell>
          <cell r="BC66">
            <v>1.4061100000000002</v>
          </cell>
          <cell r="BD66">
            <v>0</v>
          </cell>
        </row>
        <row r="67">
          <cell r="BA67" t="str">
            <v>P306010</v>
          </cell>
          <cell r="BB67">
            <v>0.70099500000000003</v>
          </cell>
          <cell r="BC67">
            <v>0</v>
          </cell>
          <cell r="BD67">
            <v>0</v>
          </cell>
        </row>
        <row r="68">
          <cell r="BA68" t="str">
            <v>P310150</v>
          </cell>
          <cell r="BB68">
            <v>0.69068400000000008</v>
          </cell>
          <cell r="BC68">
            <v>0</v>
          </cell>
          <cell r="BD68">
            <v>0</v>
          </cell>
        </row>
        <row r="69">
          <cell r="BA69" t="str">
            <v>P410016</v>
          </cell>
          <cell r="BB69">
            <v>0.68010499999999996</v>
          </cell>
          <cell r="BC69">
            <v>0</v>
          </cell>
          <cell r="BD69">
            <v>0</v>
          </cell>
        </row>
        <row r="70">
          <cell r="BA70" t="str">
            <v>P307920</v>
          </cell>
          <cell r="BB70">
            <v>0.62171700000000008</v>
          </cell>
          <cell r="BC70">
            <v>0</v>
          </cell>
          <cell r="BD70">
            <v>0</v>
          </cell>
        </row>
        <row r="71">
          <cell r="BA71" t="str">
            <v>P505026</v>
          </cell>
          <cell r="BB71">
            <v>0.44401500000000005</v>
          </cell>
          <cell r="BC71">
            <v>0</v>
          </cell>
          <cell r="BD71">
            <v>0</v>
          </cell>
        </row>
        <row r="72">
          <cell r="BA72" t="str">
            <v>P410045</v>
          </cell>
          <cell r="BB72">
            <v>0.27509900000000004</v>
          </cell>
          <cell r="BC72">
            <v>0.13605600000000001</v>
          </cell>
          <cell r="BD72">
            <v>0</v>
          </cell>
        </row>
        <row r="73">
          <cell r="BA73" t="str">
            <v>P510008</v>
          </cell>
          <cell r="BB73">
            <v>0.42499900000000002</v>
          </cell>
          <cell r="BC73">
            <v>0</v>
          </cell>
          <cell r="BD73">
            <v>0</v>
          </cell>
        </row>
        <row r="74">
          <cell r="BA74" t="str">
            <v>P505019</v>
          </cell>
          <cell r="BB74">
            <v>7.8066639999999996</v>
          </cell>
          <cell r="BC74">
            <v>7.8099960000000017</v>
          </cell>
          <cell r="BD74">
            <v>7.5</v>
          </cell>
        </row>
        <row r="75">
          <cell r="BA75" t="str">
            <v>P207210</v>
          </cell>
          <cell r="BB75">
            <v>0</v>
          </cell>
          <cell r="BC75">
            <v>0.711009</v>
          </cell>
          <cell r="BD75">
            <v>0</v>
          </cell>
        </row>
        <row r="76">
          <cell r="BA76" t="str">
            <v>P410061</v>
          </cell>
          <cell r="BB76">
            <v>0</v>
          </cell>
          <cell r="BC76">
            <v>3.4213079999999993</v>
          </cell>
          <cell r="BD76">
            <v>0</v>
          </cell>
        </row>
        <row r="77">
          <cell r="BA77" t="str">
            <v>P510019</v>
          </cell>
          <cell r="BB77">
            <v>0</v>
          </cell>
          <cell r="BC77">
            <v>4.7233560000000008</v>
          </cell>
          <cell r="BD77">
            <v>0</v>
          </cell>
        </row>
        <row r="80">
          <cell r="BA80" t="str">
            <v>Total Facilities</v>
          </cell>
          <cell r="BB80">
            <v>103.32710663999997</v>
          </cell>
          <cell r="BC80">
            <v>104.331996</v>
          </cell>
          <cell r="BD80">
            <v>103.60991200000001</v>
          </cell>
        </row>
        <row r="83">
          <cell r="BA83" t="str">
            <v>P420052</v>
          </cell>
          <cell r="BB83">
            <v>5.7956259999999995</v>
          </cell>
          <cell r="BC83">
            <v>0</v>
          </cell>
          <cell r="BD83">
            <v>0</v>
          </cell>
        </row>
        <row r="84">
          <cell r="BA84" t="str">
            <v>P520140</v>
          </cell>
          <cell r="BB84">
            <v>1.5702160000000001</v>
          </cell>
          <cell r="BC84">
            <v>0</v>
          </cell>
          <cell r="BD84">
            <v>0</v>
          </cell>
        </row>
        <row r="85">
          <cell r="BA85" t="str">
            <v>P02426T</v>
          </cell>
          <cell r="BB85">
            <v>0.73591600000000001</v>
          </cell>
          <cell r="BC85">
            <v>0</v>
          </cell>
          <cell r="BD85">
            <v>0</v>
          </cell>
        </row>
        <row r="86">
          <cell r="BA86" t="str">
            <v>P420294</v>
          </cell>
          <cell r="BB86">
            <v>0.63275999999999999</v>
          </cell>
          <cell r="BC86">
            <v>0</v>
          </cell>
          <cell r="BD86">
            <v>0</v>
          </cell>
        </row>
        <row r="87">
          <cell r="BA87" t="str">
            <v>P22225A</v>
          </cell>
          <cell r="BB87">
            <v>5.7514000000000003E-2</v>
          </cell>
          <cell r="BC87">
            <v>0</v>
          </cell>
          <cell r="BD87">
            <v>0</v>
          </cell>
        </row>
        <row r="88">
          <cell r="BA88" t="str">
            <v>P520102</v>
          </cell>
          <cell r="BB88">
            <v>0.45100000000000001</v>
          </cell>
          <cell r="BC88">
            <v>0</v>
          </cell>
          <cell r="BD88">
            <v>0</v>
          </cell>
        </row>
        <row r="89">
          <cell r="BA89" t="str">
            <v>P420329</v>
          </cell>
          <cell r="BB89">
            <v>0.70666499999999999</v>
          </cell>
          <cell r="BC89">
            <v>0</v>
          </cell>
          <cell r="BD89">
            <v>0</v>
          </cell>
        </row>
        <row r="90">
          <cell r="BA90" t="str">
            <v>P536030</v>
          </cell>
          <cell r="BB90">
            <v>0.36350399999999999</v>
          </cell>
          <cell r="BC90">
            <v>0</v>
          </cell>
          <cell r="BD90">
            <v>0</v>
          </cell>
        </row>
        <row r="91">
          <cell r="BA91" t="str">
            <v>P520090</v>
          </cell>
          <cell r="BB91">
            <v>0.23414599999999999</v>
          </cell>
          <cell r="BC91">
            <v>0</v>
          </cell>
          <cell r="BD91">
            <v>0</v>
          </cell>
        </row>
        <row r="92">
          <cell r="BA92" t="str">
            <v>P520130</v>
          </cell>
          <cell r="BB92">
            <v>0.36799999999999999</v>
          </cell>
          <cell r="BC92">
            <v>0</v>
          </cell>
          <cell r="BD92">
            <v>0</v>
          </cell>
        </row>
        <row r="93">
          <cell r="BA93" t="str">
            <v>P520142</v>
          </cell>
          <cell r="BB93">
            <v>0.30001499999999998</v>
          </cell>
          <cell r="BC93">
            <v>0</v>
          </cell>
          <cell r="BD93">
            <v>0</v>
          </cell>
        </row>
        <row r="94">
          <cell r="BA94" t="str">
            <v>P420177</v>
          </cell>
          <cell r="BB94">
            <v>0.3</v>
          </cell>
          <cell r="BC94">
            <v>0</v>
          </cell>
          <cell r="BD94">
            <v>0</v>
          </cell>
        </row>
        <row r="95">
          <cell r="BA95" t="str">
            <v>P536020</v>
          </cell>
          <cell r="BB95">
            <v>0.28848600000000002</v>
          </cell>
          <cell r="BC95">
            <v>0</v>
          </cell>
          <cell r="BD95">
            <v>0</v>
          </cell>
        </row>
        <row r="96">
          <cell r="BA96" t="str">
            <v>P520063</v>
          </cell>
          <cell r="BB96">
            <v>0.28620000000000001</v>
          </cell>
          <cell r="BC96">
            <v>0</v>
          </cell>
          <cell r="BD96">
            <v>0</v>
          </cell>
        </row>
        <row r="97">
          <cell r="BA97" t="str">
            <v>P420240</v>
          </cell>
          <cell r="BB97">
            <v>0.150033</v>
          </cell>
          <cell r="BC97">
            <v>0</v>
          </cell>
          <cell r="BD97">
            <v>0</v>
          </cell>
        </row>
        <row r="98">
          <cell r="BA98" t="str">
            <v>P520185</v>
          </cell>
          <cell r="BB98">
            <v>0.05</v>
          </cell>
          <cell r="BC98">
            <v>1.2</v>
          </cell>
          <cell r="BD98">
            <v>0</v>
          </cell>
        </row>
        <row r="100">
          <cell r="BA100" t="str">
            <v xml:space="preserve">  Capitalized Labor</v>
          </cell>
          <cell r="BB100">
            <v>19.191975790000001</v>
          </cell>
          <cell r="BC100">
            <v>0</v>
          </cell>
          <cell r="BD100">
            <v>0</v>
          </cell>
        </row>
        <row r="102">
          <cell r="BA102" t="str">
            <v>Total Information Technology</v>
          </cell>
          <cell r="BB102">
            <v>38.639815640000009</v>
          </cell>
          <cell r="BC102">
            <v>37.200000000000003</v>
          </cell>
          <cell r="BD102">
            <v>39.06</v>
          </cell>
        </row>
        <row r="105">
          <cell r="BA105" t="str">
            <v>P410055</v>
          </cell>
          <cell r="BB105">
            <v>7.349145</v>
          </cell>
          <cell r="BC105">
            <v>2.0000010000000001</v>
          </cell>
          <cell r="BD105">
            <v>0</v>
          </cell>
        </row>
        <row r="106">
          <cell r="BA106" t="str">
            <v>P410037</v>
          </cell>
          <cell r="BB106">
            <v>3.7447360000000001</v>
          </cell>
          <cell r="BC106">
            <v>0</v>
          </cell>
          <cell r="BD106">
            <v>0</v>
          </cell>
        </row>
        <row r="107">
          <cell r="BA107" t="str">
            <v>P213140</v>
          </cell>
          <cell r="BB107">
            <v>1.8579940000000001</v>
          </cell>
          <cell r="BC107">
            <v>0</v>
          </cell>
          <cell r="BD107">
            <v>0</v>
          </cell>
        </row>
        <row r="108">
          <cell r="BA108" t="str">
            <v>P440019</v>
          </cell>
          <cell r="BB108">
            <v>2.0531899999999998</v>
          </cell>
          <cell r="BC108">
            <v>7.6110999999999998E-2</v>
          </cell>
          <cell r="BD108">
            <v>0</v>
          </cell>
        </row>
        <row r="109">
          <cell r="BA109" t="str">
            <v>P505024</v>
          </cell>
          <cell r="BB109">
            <v>0.97642800000000018</v>
          </cell>
          <cell r="BC109">
            <v>4.3934759999999997</v>
          </cell>
          <cell r="BD109">
            <v>14.425079999999999</v>
          </cell>
        </row>
        <row r="110">
          <cell r="BA110" t="str">
            <v>ic Flee</v>
          </cell>
          <cell r="BB110">
            <v>0</v>
          </cell>
          <cell r="BC110">
            <v>0</v>
          </cell>
          <cell r="BD110">
            <v>0</v>
          </cell>
        </row>
        <row r="113">
          <cell r="BA113" t="str">
            <v>Total One Shot</v>
          </cell>
          <cell r="BB113">
            <v>14.653948270000001</v>
          </cell>
          <cell r="BC113">
            <v>13.635923000000002</v>
          </cell>
          <cell r="BD113">
            <v>15.705071999999999</v>
          </cell>
        </row>
        <row r="116">
          <cell r="BA116" t="str">
            <v>P200140</v>
          </cell>
          <cell r="BB116">
            <v>5.2868460000000006</v>
          </cell>
          <cell r="BC116">
            <v>1.0940000000000001</v>
          </cell>
          <cell r="BD116">
            <v>0</v>
          </cell>
        </row>
        <row r="117">
          <cell r="BA117" t="str">
            <v>4 Updat</v>
          </cell>
          <cell r="BB117">
            <v>0</v>
          </cell>
          <cell r="BC117">
            <v>0</v>
          </cell>
          <cell r="BD117">
            <v>0</v>
          </cell>
        </row>
        <row r="118">
          <cell r="BA118" t="str">
            <v>P500005</v>
          </cell>
          <cell r="BB118">
            <v>1.0169999999999999</v>
          </cell>
          <cell r="BC118">
            <v>1.0169999999999999</v>
          </cell>
          <cell r="BD118">
            <v>0</v>
          </cell>
        </row>
        <row r="119">
          <cell r="BA119" t="str">
            <v>P500004</v>
          </cell>
          <cell r="BB119">
            <v>1.595</v>
          </cell>
          <cell r="BC119">
            <v>1.595</v>
          </cell>
          <cell r="BD119">
            <v>0</v>
          </cell>
        </row>
        <row r="122">
          <cell r="BA122" t="str">
            <v>Total Other</v>
          </cell>
          <cell r="BB122">
            <v>9.7964450099999993</v>
          </cell>
          <cell r="BC122">
            <v>3.7210000000000001</v>
          </cell>
          <cell r="BD122">
            <v>5.0149999999999997</v>
          </cell>
        </row>
        <row r="124">
          <cell r="BA124" t="str">
            <v>Capitalized Interest</v>
          </cell>
          <cell r="BB124">
            <v>37.784610999999998</v>
          </cell>
          <cell r="BC124">
            <v>40</v>
          </cell>
          <cell r="BD124">
            <v>40</v>
          </cell>
        </row>
        <row r="126">
          <cell r="BA126" t="str">
            <v>Total Nonaircraft</v>
          </cell>
          <cell r="BB126">
            <v>204.20192656000003</v>
          </cell>
          <cell r="BC126">
            <v>198.88891900000002</v>
          </cell>
          <cell r="BD126">
            <v>203.38998400000003</v>
          </cell>
        </row>
        <row r="128">
          <cell r="BA128" t="str">
            <v>Total Capital Spending</v>
          </cell>
          <cell r="BB128">
            <v>405.65930451999998</v>
          </cell>
          <cell r="BC128">
            <v>399.01364000000001</v>
          </cell>
          <cell r="BD128">
            <v>360.25003500000003</v>
          </cell>
        </row>
      </sheetData>
      <sheetData sheetId="13">
        <row r="12">
          <cell r="BA12" t="str">
            <v>P000332</v>
          </cell>
          <cell r="BB12">
            <v>63.600653000000001</v>
          </cell>
          <cell r="BC12">
            <v>76.066354999999987</v>
          </cell>
          <cell r="BD12">
            <v>56.212386000000002</v>
          </cell>
        </row>
        <row r="13">
          <cell r="BA13" t="str">
            <v>P505003</v>
          </cell>
          <cell r="BB13">
            <v>6.0107700000000008</v>
          </cell>
          <cell r="BC13">
            <v>18.819839999999999</v>
          </cell>
          <cell r="BD13">
            <v>26.096844000000001</v>
          </cell>
        </row>
        <row r="14">
          <cell r="BA14" t="str">
            <v>P505006</v>
          </cell>
          <cell r="BB14">
            <v>48.000402000000001</v>
          </cell>
          <cell r="BC14">
            <v>46.5</v>
          </cell>
          <cell r="BD14">
            <v>46.5</v>
          </cell>
        </row>
        <row r="15">
          <cell r="BA15" t="str">
            <v>P505002</v>
          </cell>
          <cell r="BB15">
            <v>14.771742999999999</v>
          </cell>
          <cell r="BC15">
            <v>9.9999959999999977</v>
          </cell>
          <cell r="BD15">
            <v>9.9999959999999994</v>
          </cell>
        </row>
        <row r="16">
          <cell r="BA16" t="str">
            <v/>
          </cell>
        </row>
        <row r="18">
          <cell r="BA18" t="str">
            <v>P157001</v>
          </cell>
          <cell r="BB18">
            <v>34.535543999999994</v>
          </cell>
          <cell r="BC18">
            <v>29.342321999999996</v>
          </cell>
          <cell r="BD18">
            <v>0</v>
          </cell>
        </row>
        <row r="19">
          <cell r="BA19" t="str">
            <v>P202080</v>
          </cell>
          <cell r="BB19">
            <v>1.1574789999999999</v>
          </cell>
          <cell r="BC19">
            <v>0</v>
          </cell>
          <cell r="BD19">
            <v>0</v>
          </cell>
        </row>
        <row r="20">
          <cell r="BA20" t="str">
            <v>P302730</v>
          </cell>
          <cell r="BB20">
            <v>3.3218859999999997</v>
          </cell>
          <cell r="BC20">
            <v>0</v>
          </cell>
          <cell r="BD20">
            <v>0</v>
          </cell>
        </row>
        <row r="21">
          <cell r="BA21" t="str">
            <v>P505017</v>
          </cell>
          <cell r="BB21">
            <v>20</v>
          </cell>
          <cell r="BC21">
            <v>12</v>
          </cell>
          <cell r="BD21">
            <v>0</v>
          </cell>
        </row>
        <row r="22">
          <cell r="BA22" t="str">
            <v>P257008</v>
          </cell>
          <cell r="BB22">
            <v>5.6421599999999996</v>
          </cell>
          <cell r="BC22">
            <v>0</v>
          </cell>
          <cell r="BD22">
            <v>0</v>
          </cell>
        </row>
        <row r="23">
          <cell r="BA23" t="str">
            <v>P000333</v>
          </cell>
          <cell r="BB23">
            <v>7.142983000000001</v>
          </cell>
          <cell r="BC23">
            <v>6.3232040000000005</v>
          </cell>
          <cell r="BD23">
            <v>6.9608169999999996</v>
          </cell>
        </row>
        <row r="24">
          <cell r="BA24" t="str">
            <v>P302650</v>
          </cell>
          <cell r="BB24">
            <v>0.68768999999999991</v>
          </cell>
          <cell r="BC24">
            <v>0</v>
          </cell>
          <cell r="BD24">
            <v>0</v>
          </cell>
        </row>
        <row r="25">
          <cell r="BA25" t="str">
            <v>P505028</v>
          </cell>
          <cell r="BB25">
            <v>5.1935279999999997</v>
          </cell>
          <cell r="BC25">
            <v>0</v>
          </cell>
          <cell r="BD25">
            <v>0</v>
          </cell>
        </row>
        <row r="26">
          <cell r="BA26" t="str">
            <v>P000354</v>
          </cell>
          <cell r="BB26">
            <v>1.2799980000000002</v>
          </cell>
          <cell r="BC26">
            <v>0.57300000000000006</v>
          </cell>
          <cell r="BD26">
            <v>0.59000399999999997</v>
          </cell>
        </row>
        <row r="27">
          <cell r="BA27" t="str">
            <v>P505001</v>
          </cell>
          <cell r="BB27">
            <v>0.39883299999999999</v>
          </cell>
          <cell r="BC27">
            <v>0.500004</v>
          </cell>
          <cell r="BD27">
            <v>0.500004</v>
          </cell>
        </row>
        <row r="28">
          <cell r="BA28" t="str">
            <v xml:space="preserve">  Misc</v>
          </cell>
          <cell r="BB28">
            <v>7.5639999999950192E-3</v>
          </cell>
          <cell r="BC28">
            <v>0</v>
          </cell>
          <cell r="BD28">
            <v>0</v>
          </cell>
        </row>
        <row r="29">
          <cell r="BA29" t="str">
            <v>Total A/C Mods</v>
          </cell>
          <cell r="BB29">
            <v>79.367664999999988</v>
          </cell>
          <cell r="BC29">
            <v>48.738529999999997</v>
          </cell>
          <cell r="BD29">
            <v>8.0508249999999997</v>
          </cell>
        </row>
        <row r="30">
          <cell r="BA30" t="str">
            <v/>
          </cell>
        </row>
        <row r="33">
          <cell r="BA33" t="str">
            <v>TOTAL AIRCRAFT ITEMS</v>
          </cell>
          <cell r="BB33">
            <v>210.97550295999997</v>
          </cell>
          <cell r="BC33">
            <v>200.12472099999999</v>
          </cell>
          <cell r="BD33">
            <v>156.86005100000003</v>
          </cell>
        </row>
        <row r="38">
          <cell r="BA38" t="str">
            <v>P005511</v>
          </cell>
          <cell r="BB38">
            <v>15.561987000000002</v>
          </cell>
          <cell r="BC38">
            <v>8.371421999999999</v>
          </cell>
          <cell r="BD38">
            <v>0</v>
          </cell>
        </row>
        <row r="39">
          <cell r="BA39" t="str">
            <v>P410035</v>
          </cell>
          <cell r="BB39">
            <v>10.287542000000002</v>
          </cell>
          <cell r="BC39">
            <v>1.7419860000000003</v>
          </cell>
          <cell r="BD39">
            <v>0</v>
          </cell>
        </row>
        <row r="40">
          <cell r="BA40" t="str">
            <v>P410058</v>
          </cell>
          <cell r="BB40">
            <v>10.169266</v>
          </cell>
          <cell r="BC40">
            <v>0</v>
          </cell>
          <cell r="BD40">
            <v>0</v>
          </cell>
        </row>
        <row r="41">
          <cell r="BA41" t="str">
            <v>P206850</v>
          </cell>
          <cell r="BB41">
            <v>4.9859260000000001</v>
          </cell>
          <cell r="BC41">
            <v>0</v>
          </cell>
          <cell r="BD41">
            <v>0</v>
          </cell>
        </row>
        <row r="42">
          <cell r="BA42" t="str">
            <v>P430001</v>
          </cell>
          <cell r="BB42">
            <v>6.5</v>
          </cell>
          <cell r="BC42">
            <v>3.5</v>
          </cell>
          <cell r="BD42">
            <v>0</v>
          </cell>
        </row>
        <row r="43">
          <cell r="BA43" t="str">
            <v>P001302</v>
          </cell>
          <cell r="BB43">
            <v>5.2794119999999998</v>
          </cell>
          <cell r="BC43">
            <v>4</v>
          </cell>
          <cell r="BD43">
            <v>0</v>
          </cell>
        </row>
        <row r="44">
          <cell r="BA44" t="str">
            <v>P001301</v>
          </cell>
          <cell r="BB44">
            <v>9.1600009999999994</v>
          </cell>
          <cell r="BC44">
            <v>2.971705</v>
          </cell>
          <cell r="BD44">
            <v>0</v>
          </cell>
        </row>
        <row r="45">
          <cell r="BA45" t="str">
            <v>P113080</v>
          </cell>
          <cell r="BB45">
            <v>6.9593199999999991</v>
          </cell>
          <cell r="BC45">
            <v>1.7170000000000001</v>
          </cell>
          <cell r="BD45">
            <v>0</v>
          </cell>
        </row>
        <row r="46">
          <cell r="BA46" t="str">
            <v>P12906B</v>
          </cell>
          <cell r="BB46">
            <v>2.1521029999999999</v>
          </cell>
          <cell r="BC46">
            <v>0</v>
          </cell>
          <cell r="BD46">
            <v>0</v>
          </cell>
        </row>
        <row r="47">
          <cell r="BA47" t="str">
            <v>P200150</v>
          </cell>
          <cell r="BB47">
            <v>6.9517880000000005</v>
          </cell>
          <cell r="BC47">
            <v>2.2937020000000001</v>
          </cell>
          <cell r="BD47">
            <v>0</v>
          </cell>
        </row>
        <row r="48">
          <cell r="BA48" t="str">
            <v>P129060</v>
          </cell>
          <cell r="BB48">
            <v>5.3774199999999999</v>
          </cell>
          <cell r="BC48">
            <v>0</v>
          </cell>
          <cell r="BD48">
            <v>0</v>
          </cell>
        </row>
        <row r="49">
          <cell r="BA49" t="str">
            <v>P404001</v>
          </cell>
          <cell r="BB49">
            <v>5.0431290000000004</v>
          </cell>
          <cell r="BC49">
            <v>85</v>
          </cell>
          <cell r="BD49">
            <v>35</v>
          </cell>
        </row>
        <row r="50">
          <cell r="BA50" t="str">
            <v>P306310</v>
          </cell>
          <cell r="BB50">
            <v>4.5265159999999991</v>
          </cell>
          <cell r="BC50">
            <v>4.2177379999999989</v>
          </cell>
          <cell r="BD50">
            <v>0</v>
          </cell>
        </row>
        <row r="51">
          <cell r="BA51" t="str">
            <v>P410043</v>
          </cell>
          <cell r="BB51">
            <v>4.8966849999999997</v>
          </cell>
          <cell r="BC51">
            <v>0</v>
          </cell>
          <cell r="BD51">
            <v>0</v>
          </cell>
        </row>
        <row r="52">
          <cell r="BA52" t="str">
            <v>P106200</v>
          </cell>
          <cell r="BB52">
            <v>2.7390109999999996</v>
          </cell>
          <cell r="BC52">
            <v>0</v>
          </cell>
          <cell r="BD52">
            <v>0</v>
          </cell>
        </row>
        <row r="53">
          <cell r="BA53" t="str">
            <v>P410062</v>
          </cell>
          <cell r="BB53">
            <v>1.6913459999999998</v>
          </cell>
          <cell r="BC53">
            <v>0</v>
          </cell>
          <cell r="BD53">
            <v>0</v>
          </cell>
        </row>
        <row r="54">
          <cell r="BA54" t="str">
            <v>P306900</v>
          </cell>
          <cell r="BB54">
            <v>2.7708310000000003</v>
          </cell>
          <cell r="BC54">
            <v>0</v>
          </cell>
          <cell r="BD54">
            <v>0</v>
          </cell>
        </row>
        <row r="55">
          <cell r="BA55" t="str">
            <v>P113070</v>
          </cell>
          <cell r="BB55">
            <v>1.3293539999999999</v>
          </cell>
          <cell r="BC55">
            <v>0</v>
          </cell>
          <cell r="BD55">
            <v>0</v>
          </cell>
        </row>
        <row r="56">
          <cell r="BA56" t="str">
            <v>P410063</v>
          </cell>
          <cell r="BB56">
            <v>2.0000010000000001</v>
          </cell>
          <cell r="BC56">
            <v>0</v>
          </cell>
          <cell r="BD56">
            <v>0</v>
          </cell>
        </row>
        <row r="57">
          <cell r="BA57" t="str">
            <v>P306800</v>
          </cell>
          <cell r="BB57">
            <v>0.50000100000000003</v>
          </cell>
          <cell r="BC57">
            <v>2.4738519999999999</v>
          </cell>
          <cell r="BD57">
            <v>0</v>
          </cell>
        </row>
        <row r="58">
          <cell r="BA58" t="str">
            <v>P565003</v>
          </cell>
          <cell r="BB58">
            <v>2.5606769999999996</v>
          </cell>
          <cell r="BC58">
            <v>0</v>
          </cell>
          <cell r="BD58">
            <v>0</v>
          </cell>
        </row>
        <row r="59">
          <cell r="BA59" t="str">
            <v>P440016</v>
          </cell>
          <cell r="BB59">
            <v>1.8936299999999999</v>
          </cell>
          <cell r="BC59">
            <v>0</v>
          </cell>
          <cell r="BD59">
            <v>0</v>
          </cell>
        </row>
        <row r="60">
          <cell r="BA60" t="str">
            <v>P107230</v>
          </cell>
          <cell r="BB60">
            <v>1.806446</v>
          </cell>
          <cell r="BC60">
            <v>1.4000040000000002</v>
          </cell>
          <cell r="BD60">
            <v>0.40990799999999999</v>
          </cell>
        </row>
        <row r="61">
          <cell r="BA61" t="str">
            <v>P210740</v>
          </cell>
          <cell r="BB61">
            <v>0</v>
          </cell>
          <cell r="BC61">
            <v>1.4249240000000001</v>
          </cell>
          <cell r="BD61">
            <v>0</v>
          </cell>
        </row>
        <row r="62">
          <cell r="BA62" t="str">
            <v>P305040</v>
          </cell>
          <cell r="BB62">
            <v>1.2999990000000001</v>
          </cell>
          <cell r="BC62">
            <v>0</v>
          </cell>
          <cell r="BD62">
            <v>0</v>
          </cell>
        </row>
        <row r="63">
          <cell r="BA63" t="str">
            <v>P505012</v>
          </cell>
          <cell r="BB63">
            <v>0.31067400000000001</v>
          </cell>
          <cell r="BC63">
            <v>0.93202200000000013</v>
          </cell>
          <cell r="BD63">
            <v>0</v>
          </cell>
        </row>
        <row r="64">
          <cell r="BA64" t="str">
            <v>P510011</v>
          </cell>
          <cell r="BB64">
            <v>1.0228979999999999</v>
          </cell>
          <cell r="BC64">
            <v>0</v>
          </cell>
          <cell r="BD64">
            <v>0</v>
          </cell>
        </row>
        <row r="65">
          <cell r="BA65" t="str">
            <v>P505029</v>
          </cell>
          <cell r="BB65">
            <v>0.24999900000000003</v>
          </cell>
          <cell r="BC65">
            <v>0</v>
          </cell>
          <cell r="BD65">
            <v>0</v>
          </cell>
        </row>
        <row r="66">
          <cell r="BA66" t="str">
            <v>P565004</v>
          </cell>
          <cell r="BB66">
            <v>0.42499999999999999</v>
          </cell>
          <cell r="BC66">
            <v>1.3099979999999998</v>
          </cell>
          <cell r="BD66">
            <v>0</v>
          </cell>
        </row>
        <row r="67">
          <cell r="BA67" t="str">
            <v>P207020</v>
          </cell>
          <cell r="BB67">
            <v>0.28122200000000003</v>
          </cell>
          <cell r="BC67">
            <v>1.4061100000000002</v>
          </cell>
          <cell r="BD67">
            <v>0</v>
          </cell>
        </row>
        <row r="68">
          <cell r="BA68" t="str">
            <v>P306010</v>
          </cell>
          <cell r="BB68">
            <v>0.70099500000000003</v>
          </cell>
          <cell r="BC68">
            <v>0</v>
          </cell>
          <cell r="BD68">
            <v>0</v>
          </cell>
        </row>
        <row r="69">
          <cell r="BA69" t="str">
            <v>P310150</v>
          </cell>
          <cell r="BB69">
            <v>0.69068400000000008</v>
          </cell>
          <cell r="BC69">
            <v>0</v>
          </cell>
          <cell r="BD69">
            <v>0</v>
          </cell>
        </row>
        <row r="70">
          <cell r="BA70" t="str">
            <v>P410016</v>
          </cell>
          <cell r="BB70">
            <v>0.68010499999999996</v>
          </cell>
          <cell r="BC70">
            <v>0</v>
          </cell>
          <cell r="BD70">
            <v>0</v>
          </cell>
        </row>
        <row r="71">
          <cell r="BA71" t="str">
            <v>P307920</v>
          </cell>
          <cell r="BB71">
            <v>0.62171700000000008</v>
          </cell>
          <cell r="BC71">
            <v>0</v>
          </cell>
          <cell r="BD71">
            <v>0</v>
          </cell>
        </row>
        <row r="72">
          <cell r="BA72" t="str">
            <v>P410065</v>
          </cell>
          <cell r="BB72">
            <v>0.73559700000000006</v>
          </cell>
          <cell r="BC72">
            <v>0</v>
          </cell>
          <cell r="BD72">
            <v>0</v>
          </cell>
        </row>
        <row r="73">
          <cell r="BA73" t="str">
            <v>P440017</v>
          </cell>
          <cell r="BB73">
            <v>0.25908799999999998</v>
          </cell>
          <cell r="BC73">
            <v>0.38863199999999998</v>
          </cell>
          <cell r="BD73">
            <v>0</v>
          </cell>
        </row>
        <row r="74">
          <cell r="BA74" t="str">
            <v>P505026</v>
          </cell>
          <cell r="BB74">
            <v>0.59201800000000004</v>
          </cell>
          <cell r="BC74">
            <v>0</v>
          </cell>
          <cell r="BD74">
            <v>0</v>
          </cell>
        </row>
        <row r="75">
          <cell r="BA75" t="str">
            <v>P410045</v>
          </cell>
          <cell r="BB75">
            <v>0.27509900000000004</v>
          </cell>
          <cell r="BC75">
            <v>0.13605600000000001</v>
          </cell>
          <cell r="BD75">
            <v>0</v>
          </cell>
        </row>
        <row r="76">
          <cell r="BA76" t="str">
            <v>P510008</v>
          </cell>
          <cell r="BB76">
            <v>0.42499900000000002</v>
          </cell>
          <cell r="BC76">
            <v>0</v>
          </cell>
          <cell r="BD76">
            <v>0</v>
          </cell>
        </row>
        <row r="77">
          <cell r="BA77" t="str">
            <v>P505019</v>
          </cell>
          <cell r="BB77">
            <v>7.8</v>
          </cell>
          <cell r="BC77">
            <v>7.8874980000000026</v>
          </cell>
          <cell r="BD77">
            <v>7.5</v>
          </cell>
        </row>
        <row r="78">
          <cell r="BA78" t="str">
            <v>P305210</v>
          </cell>
          <cell r="BB78">
            <v>0</v>
          </cell>
          <cell r="BC78">
            <v>0.45429600000000003</v>
          </cell>
          <cell r="BD78">
            <v>0</v>
          </cell>
        </row>
        <row r="79">
          <cell r="BA79" t="str">
            <v>P210320</v>
          </cell>
          <cell r="BB79">
            <v>0.45325599999999999</v>
          </cell>
          <cell r="BC79">
            <v>0</v>
          </cell>
          <cell r="BD79">
            <v>0</v>
          </cell>
        </row>
        <row r="80">
          <cell r="BA80" t="str">
            <v>P000785</v>
          </cell>
          <cell r="BB80">
            <v>0.43466399999999994</v>
          </cell>
          <cell r="BC80">
            <v>0</v>
          </cell>
          <cell r="BD80">
            <v>0</v>
          </cell>
        </row>
        <row r="81">
          <cell r="BA81" t="str">
            <v>P308120</v>
          </cell>
          <cell r="BB81">
            <v>0</v>
          </cell>
          <cell r="BC81">
            <v>0.42547500000000005</v>
          </cell>
          <cell r="BD81">
            <v>0</v>
          </cell>
        </row>
        <row r="82">
          <cell r="BA82" t="str">
            <v>P510013</v>
          </cell>
          <cell r="BB82">
            <v>0.42547499999999999</v>
          </cell>
          <cell r="BC82">
            <v>0</v>
          </cell>
          <cell r="BD82">
            <v>0</v>
          </cell>
        </row>
        <row r="83">
          <cell r="BA83" t="str">
            <v>P305220</v>
          </cell>
          <cell r="BB83">
            <v>0</v>
          </cell>
          <cell r="BC83">
            <v>0.42067199999999993</v>
          </cell>
          <cell r="BD83">
            <v>0</v>
          </cell>
        </row>
        <row r="84">
          <cell r="BA84" t="str">
            <v>P410028</v>
          </cell>
          <cell r="BB84">
            <v>0</v>
          </cell>
          <cell r="BC84">
            <v>0.40220999999999996</v>
          </cell>
          <cell r="BD84">
            <v>0</v>
          </cell>
        </row>
        <row r="85">
          <cell r="BA85" t="str">
            <v>P207210</v>
          </cell>
          <cell r="BB85">
            <v>0</v>
          </cell>
          <cell r="BC85">
            <v>0.711009</v>
          </cell>
          <cell r="BD85">
            <v>0</v>
          </cell>
        </row>
        <row r="86">
          <cell r="BA86" t="str">
            <v>P410061</v>
          </cell>
          <cell r="BB86">
            <v>0</v>
          </cell>
          <cell r="BC86">
            <v>3.4213079999999993</v>
          </cell>
          <cell r="BD86">
            <v>0</v>
          </cell>
        </row>
        <row r="87">
          <cell r="BA87" t="str">
            <v>P510019</v>
          </cell>
          <cell r="BB87">
            <v>0</v>
          </cell>
          <cell r="BC87">
            <v>4.7233560000000008</v>
          </cell>
          <cell r="BD87">
            <v>0</v>
          </cell>
        </row>
        <row r="90">
          <cell r="BA90" t="str">
            <v>Total Facilities</v>
          </cell>
          <cell r="BB90">
            <v>96.197967140000031</v>
          </cell>
          <cell r="BC90">
            <v>108.94716299999999</v>
          </cell>
          <cell r="BD90">
            <v>103.60991200000001</v>
          </cell>
        </row>
        <row r="91">
          <cell r="BA91" t="str">
            <v/>
          </cell>
          <cell r="BB91">
            <v>0</v>
          </cell>
          <cell r="BC91">
            <v>0</v>
          </cell>
          <cell r="BD91">
            <v>0</v>
          </cell>
        </row>
        <row r="92">
          <cell r="BA92" t="str">
            <v>chnolog</v>
          </cell>
          <cell r="BB92">
            <v>0</v>
          </cell>
          <cell r="BC92">
            <v>0</v>
          </cell>
          <cell r="BD92">
            <v>0</v>
          </cell>
        </row>
        <row r="93">
          <cell r="BA93" t="str">
            <v>P420052</v>
          </cell>
          <cell r="BB93">
            <v>5.7956259999999995</v>
          </cell>
          <cell r="BC93">
            <v>0</v>
          </cell>
          <cell r="BD93">
            <v>0</v>
          </cell>
        </row>
        <row r="94">
          <cell r="BA94" t="str">
            <v>P520140</v>
          </cell>
          <cell r="BB94">
            <v>0</v>
          </cell>
          <cell r="BC94">
            <v>0</v>
          </cell>
          <cell r="BD94">
            <v>0</v>
          </cell>
        </row>
        <row r="95">
          <cell r="BA95" t="str">
            <v>P420333</v>
          </cell>
          <cell r="BB95">
            <v>1.271987</v>
          </cell>
          <cell r="BC95">
            <v>0</v>
          </cell>
          <cell r="BD95">
            <v>0</v>
          </cell>
        </row>
        <row r="96">
          <cell r="BA96" t="str">
            <v>P02426T</v>
          </cell>
          <cell r="BB96">
            <v>0.78591600000000006</v>
          </cell>
          <cell r="BC96">
            <v>0</v>
          </cell>
          <cell r="BD96">
            <v>0</v>
          </cell>
        </row>
        <row r="97">
          <cell r="BA97" t="str">
            <v>P420294</v>
          </cell>
          <cell r="BB97">
            <v>0.80196000000000001</v>
          </cell>
          <cell r="BC97">
            <v>0</v>
          </cell>
          <cell r="BD97">
            <v>0</v>
          </cell>
        </row>
        <row r="98">
          <cell r="BA98" t="str">
            <v>P124100</v>
          </cell>
          <cell r="BB98">
            <v>0.39434000000000002</v>
          </cell>
          <cell r="BC98">
            <v>0</v>
          </cell>
          <cell r="BD98">
            <v>0</v>
          </cell>
        </row>
        <row r="99">
          <cell r="BA99" t="str">
            <v>P22225A</v>
          </cell>
          <cell r="BB99">
            <v>5.7514000000000003E-2</v>
          </cell>
          <cell r="BC99">
            <v>0</v>
          </cell>
          <cell r="BD99">
            <v>0</v>
          </cell>
        </row>
        <row r="100">
          <cell r="BA100" t="str">
            <v>P520102</v>
          </cell>
          <cell r="BB100">
            <v>0.30599999999999999</v>
          </cell>
          <cell r="BC100">
            <v>0</v>
          </cell>
          <cell r="BD100">
            <v>0</v>
          </cell>
        </row>
        <row r="101">
          <cell r="BA101" t="str">
            <v>P420329</v>
          </cell>
          <cell r="BB101">
            <v>0.30177399999999999</v>
          </cell>
          <cell r="BC101">
            <v>0</v>
          </cell>
          <cell r="BD101">
            <v>0</v>
          </cell>
        </row>
        <row r="102">
          <cell r="BA102" t="str">
            <v>P32451A</v>
          </cell>
          <cell r="BB102">
            <v>0.64020699999999997</v>
          </cell>
          <cell r="BC102">
            <v>0</v>
          </cell>
          <cell r="BD102">
            <v>0</v>
          </cell>
        </row>
        <row r="103">
          <cell r="BA103" t="str">
            <v>P420026</v>
          </cell>
          <cell r="BB103">
            <v>0.41013000000000005</v>
          </cell>
          <cell r="BC103">
            <v>0</v>
          </cell>
          <cell r="BD103">
            <v>0</v>
          </cell>
        </row>
        <row r="104">
          <cell r="BA104" t="str">
            <v>P536030</v>
          </cell>
          <cell r="BB104">
            <v>0.36350399999999999</v>
          </cell>
          <cell r="BC104">
            <v>0</v>
          </cell>
          <cell r="BD104">
            <v>0</v>
          </cell>
        </row>
        <row r="105">
          <cell r="BA105" t="str">
            <v>P420034</v>
          </cell>
          <cell r="BB105">
            <v>0.32553500000000002</v>
          </cell>
          <cell r="BC105">
            <v>0</v>
          </cell>
          <cell r="BD105">
            <v>0</v>
          </cell>
        </row>
        <row r="106">
          <cell r="BA106" t="str">
            <v>P520090</v>
          </cell>
          <cell r="BB106">
            <v>0.5293500000000001</v>
          </cell>
          <cell r="BC106">
            <v>0</v>
          </cell>
          <cell r="BD106">
            <v>0</v>
          </cell>
        </row>
        <row r="107">
          <cell r="BA107" t="str">
            <v>P520130</v>
          </cell>
          <cell r="BB107">
            <v>0.308</v>
          </cell>
          <cell r="BC107">
            <v>0</v>
          </cell>
          <cell r="BD107">
            <v>0</v>
          </cell>
        </row>
        <row r="108">
          <cell r="BA108" t="str">
            <v>P520142</v>
          </cell>
          <cell r="BB108">
            <v>0.30001499999999998</v>
          </cell>
          <cell r="BC108">
            <v>0</v>
          </cell>
          <cell r="BD108">
            <v>0</v>
          </cell>
        </row>
        <row r="109">
          <cell r="BA109" t="str">
            <v>P420177</v>
          </cell>
          <cell r="BB109">
            <v>0.23299999999999998</v>
          </cell>
          <cell r="BC109">
            <v>0</v>
          </cell>
          <cell r="BD109">
            <v>0</v>
          </cell>
        </row>
        <row r="110">
          <cell r="BA110" t="str">
            <v>P536020</v>
          </cell>
          <cell r="BB110">
            <v>0.28848600000000002</v>
          </cell>
          <cell r="BC110">
            <v>0</v>
          </cell>
          <cell r="BD110">
            <v>0</v>
          </cell>
        </row>
        <row r="111">
          <cell r="BA111" t="str">
            <v>P520063</v>
          </cell>
          <cell r="BB111">
            <v>0.14199999999999999</v>
          </cell>
          <cell r="BC111">
            <v>0</v>
          </cell>
          <cell r="BD111">
            <v>0</v>
          </cell>
        </row>
        <row r="112">
          <cell r="BA112" t="str">
            <v>P420240</v>
          </cell>
          <cell r="BB112">
            <v>0.181533</v>
          </cell>
          <cell r="BC112">
            <v>0</v>
          </cell>
          <cell r="BD112">
            <v>0</v>
          </cell>
        </row>
        <row r="113">
          <cell r="BA113" t="str">
            <v>P520185</v>
          </cell>
          <cell r="BB113">
            <v>0.05</v>
          </cell>
          <cell r="BC113">
            <v>1.2</v>
          </cell>
          <cell r="BD113">
            <v>0</v>
          </cell>
        </row>
        <row r="114">
          <cell r="BA114" t="str">
            <v xml:space="preserve">  All Other Information Technology</v>
          </cell>
          <cell r="BB114">
            <v>1.88933185</v>
          </cell>
          <cell r="BC114">
            <v>0</v>
          </cell>
          <cell r="BD114">
            <v>0</v>
          </cell>
        </row>
        <row r="115">
          <cell r="BA115" t="str">
            <v xml:space="preserve">  Capitalized Labor</v>
          </cell>
          <cell r="BB115">
            <v>19.838644249999998</v>
          </cell>
          <cell r="BC115">
            <v>0</v>
          </cell>
          <cell r="BD115">
            <v>0</v>
          </cell>
        </row>
        <row r="117">
          <cell r="BA117" t="str">
            <v>Total Information Technology</v>
          </cell>
          <cell r="BB117">
            <v>35.214853099999999</v>
          </cell>
          <cell r="BC117">
            <v>37.200000000000003</v>
          </cell>
          <cell r="BD117">
            <v>39.06</v>
          </cell>
        </row>
        <row r="120">
          <cell r="BA120" t="str">
            <v>P410055</v>
          </cell>
          <cell r="BB120">
            <v>7.349145</v>
          </cell>
          <cell r="BC120">
            <v>2.0000010000000001</v>
          </cell>
          <cell r="BD120">
            <v>0</v>
          </cell>
        </row>
        <row r="121">
          <cell r="BA121" t="str">
            <v>P410037</v>
          </cell>
          <cell r="BB121">
            <v>3.7447360000000001</v>
          </cell>
          <cell r="BC121">
            <v>0</v>
          </cell>
          <cell r="BD121">
            <v>0</v>
          </cell>
        </row>
        <row r="122">
          <cell r="BA122" t="str">
            <v>P213140</v>
          </cell>
          <cell r="BB122">
            <v>1.8579940000000001</v>
          </cell>
          <cell r="BC122">
            <v>0</v>
          </cell>
          <cell r="BD122">
            <v>0</v>
          </cell>
        </row>
        <row r="123">
          <cell r="BA123" t="str">
            <v>P440019</v>
          </cell>
          <cell r="BB123">
            <v>2.0531899999999998</v>
          </cell>
          <cell r="BC123">
            <v>7.6110999999999998E-2</v>
          </cell>
          <cell r="BD123">
            <v>0</v>
          </cell>
        </row>
        <row r="124">
          <cell r="BA124" t="str">
            <v>P505024</v>
          </cell>
          <cell r="BB124">
            <v>0.97642800000000018</v>
          </cell>
          <cell r="BC124">
            <v>4.3934759999999997</v>
          </cell>
          <cell r="BD124">
            <v>14.425079999999999</v>
          </cell>
        </row>
        <row r="125">
          <cell r="BA125" t="str">
            <v>ic Flee</v>
          </cell>
          <cell r="BB125">
            <v>0</v>
          </cell>
          <cell r="BC125">
            <v>0</v>
          </cell>
          <cell r="BD125">
            <v>0</v>
          </cell>
        </row>
        <row r="128">
          <cell r="BA128" t="str">
            <v>Total One Shot</v>
          </cell>
          <cell r="BB128">
            <v>14.726196269999996</v>
          </cell>
          <cell r="BC128">
            <v>13.635923000000002</v>
          </cell>
          <cell r="BD128">
            <v>15.705071999999999</v>
          </cell>
        </row>
        <row r="129">
          <cell r="BA129" t="str">
            <v/>
          </cell>
        </row>
        <row r="131">
          <cell r="BA131" t="str">
            <v>P200140</v>
          </cell>
          <cell r="BB131">
            <v>5.2868460000000006</v>
          </cell>
          <cell r="BC131">
            <v>1.0940000000000001</v>
          </cell>
          <cell r="BD131">
            <v>0</v>
          </cell>
        </row>
        <row r="132">
          <cell r="BA132" t="str">
            <v>4 Updat</v>
          </cell>
          <cell r="BB132">
            <v>0</v>
          </cell>
          <cell r="BC132">
            <v>0</v>
          </cell>
          <cell r="BD132">
            <v>0</v>
          </cell>
        </row>
        <row r="133">
          <cell r="BA133" t="str">
            <v>P500005</v>
          </cell>
          <cell r="BB133">
            <v>1.0169999999999999</v>
          </cell>
          <cell r="BC133">
            <v>1.0169999999999999</v>
          </cell>
          <cell r="BD133">
            <v>0</v>
          </cell>
        </row>
        <row r="134">
          <cell r="BA134" t="str">
            <v>P300120</v>
          </cell>
          <cell r="BB134">
            <v>0.77404499999999998</v>
          </cell>
          <cell r="BC134">
            <v>0</v>
          </cell>
          <cell r="BD134">
            <v>0</v>
          </cell>
        </row>
        <row r="135">
          <cell r="BA135" t="str">
            <v>P500004</v>
          </cell>
          <cell r="BB135">
            <v>1.595</v>
          </cell>
          <cell r="BC135">
            <v>1.595</v>
          </cell>
          <cell r="BD135">
            <v>0</v>
          </cell>
        </row>
        <row r="138">
          <cell r="BA138" t="str">
            <v>Total Other</v>
          </cell>
          <cell r="BB138">
            <v>9.7964450099999993</v>
          </cell>
          <cell r="BC138">
            <v>3.7210000000000001</v>
          </cell>
          <cell r="BD138">
            <v>5.0149999999999997</v>
          </cell>
        </row>
        <row r="140">
          <cell r="BA140" t="str">
            <v>Capitalized Interest</v>
          </cell>
          <cell r="BB140">
            <v>37.784610999999998</v>
          </cell>
          <cell r="BC140">
            <v>40</v>
          </cell>
          <cell r="BD140">
            <v>40</v>
          </cell>
        </row>
        <row r="142">
          <cell r="BA142" t="str">
            <v>Total Nonaircraft</v>
          </cell>
          <cell r="BB142">
            <v>193.72007251999997</v>
          </cell>
          <cell r="BC142">
            <v>203.504086</v>
          </cell>
          <cell r="BD142">
            <v>203.38998400000003</v>
          </cell>
        </row>
        <row r="143">
          <cell r="BB143">
            <v>0</v>
          </cell>
          <cell r="BC143">
            <v>0</v>
          </cell>
          <cell r="BD143">
            <v>0</v>
          </cell>
        </row>
        <row r="144">
          <cell r="BA144" t="str">
            <v>Total Capital Spending</v>
          </cell>
          <cell r="BB144">
            <v>404.69557548</v>
          </cell>
          <cell r="BC144">
            <v>403.62880700000005</v>
          </cell>
          <cell r="BD144">
            <v>360.25003500000003</v>
          </cell>
        </row>
      </sheetData>
      <sheetData sheetId="14"/>
      <sheetData sheetId="15"/>
      <sheetData sheetId="16">
        <row r="12">
          <cell r="BA12" t="str">
            <v>P000332</v>
          </cell>
          <cell r="BB12">
            <v>59.872557000000008</v>
          </cell>
          <cell r="BC12">
            <v>72.057930999999996</v>
          </cell>
          <cell r="BD12">
            <v>56.212386000000002</v>
          </cell>
        </row>
        <row r="13">
          <cell r="BA13" t="str">
            <v>P505003</v>
          </cell>
          <cell r="BB13">
            <v>6.7648090000000005</v>
          </cell>
          <cell r="BC13">
            <v>18.819839999999999</v>
          </cell>
          <cell r="BD13">
            <v>26.096844000000001</v>
          </cell>
        </row>
        <row r="14">
          <cell r="BA14" t="str">
            <v>P505006</v>
          </cell>
          <cell r="BB14">
            <v>48.689131000000003</v>
          </cell>
          <cell r="BC14">
            <v>46.5</v>
          </cell>
          <cell r="BD14">
            <v>46.5</v>
          </cell>
        </row>
        <row r="15">
          <cell r="BA15" t="str">
            <v>P505002</v>
          </cell>
          <cell r="BB15">
            <v>14.431529999999999</v>
          </cell>
          <cell r="BC15">
            <v>9.9999959999999977</v>
          </cell>
          <cell r="BD15">
            <v>9.9999959999999994</v>
          </cell>
        </row>
        <row r="16">
          <cell r="BA16" t="str">
            <v/>
          </cell>
        </row>
        <row r="18">
          <cell r="BA18" t="str">
            <v>P157001</v>
          </cell>
          <cell r="BB18">
            <v>34.535543999999994</v>
          </cell>
          <cell r="BC18">
            <v>29.342321999999996</v>
          </cell>
          <cell r="BD18">
            <v>0</v>
          </cell>
        </row>
        <row r="19">
          <cell r="BA19" t="str">
            <v>P202080</v>
          </cell>
          <cell r="BB19">
            <v>1.7302789999999999</v>
          </cell>
          <cell r="BC19">
            <v>0</v>
          </cell>
          <cell r="BD19">
            <v>0</v>
          </cell>
        </row>
        <row r="20">
          <cell r="BA20" t="str">
            <v>P302730</v>
          </cell>
          <cell r="BB20">
            <v>3.6768679999999998</v>
          </cell>
          <cell r="BC20">
            <v>0</v>
          </cell>
          <cell r="BD20">
            <v>0</v>
          </cell>
        </row>
        <row r="21">
          <cell r="BA21" t="str">
            <v>P505017</v>
          </cell>
          <cell r="BB21">
            <v>20</v>
          </cell>
          <cell r="BC21">
            <v>12</v>
          </cell>
          <cell r="BD21">
            <v>0</v>
          </cell>
        </row>
        <row r="22">
          <cell r="BA22" t="str">
            <v>P257008</v>
          </cell>
          <cell r="BB22">
            <v>10.669467999999998</v>
          </cell>
          <cell r="BC22">
            <v>0</v>
          </cell>
          <cell r="BD22">
            <v>0</v>
          </cell>
        </row>
        <row r="23">
          <cell r="BA23" t="str">
            <v>P000333</v>
          </cell>
          <cell r="BB23">
            <v>4.4372559999999996</v>
          </cell>
          <cell r="BC23">
            <v>6.7499990000000007</v>
          </cell>
          <cell r="BD23">
            <v>7.8659970000000001</v>
          </cell>
        </row>
        <row r="24">
          <cell r="BA24" t="str">
            <v>P302650</v>
          </cell>
          <cell r="BB24">
            <v>0.72344999999999993</v>
          </cell>
          <cell r="BC24">
            <v>0</v>
          </cell>
          <cell r="BD24">
            <v>0</v>
          </cell>
        </row>
        <row r="25">
          <cell r="BA25" t="str">
            <v>P505028</v>
          </cell>
          <cell r="BB25">
            <v>5.2202299999999999</v>
          </cell>
          <cell r="BC25">
            <v>0</v>
          </cell>
          <cell r="BD25">
            <v>0</v>
          </cell>
        </row>
        <row r="26">
          <cell r="BA26" t="str">
            <v>P000354</v>
          </cell>
          <cell r="BB26">
            <v>1.349685</v>
          </cell>
          <cell r="BC26">
            <v>0.57300000000000006</v>
          </cell>
          <cell r="BD26">
            <v>0.59000399999999997</v>
          </cell>
        </row>
        <row r="27">
          <cell r="BA27" t="str">
            <v>P505001</v>
          </cell>
          <cell r="BB27">
            <v>0.28784299999999996</v>
          </cell>
          <cell r="BC27">
            <v>0.500004</v>
          </cell>
          <cell r="BD27">
            <v>0.500004</v>
          </cell>
        </row>
        <row r="28">
          <cell r="BA28" t="str">
            <v xml:space="preserve">  Misc</v>
          </cell>
          <cell r="BB28">
            <v>6.9963999999995252E-2</v>
          </cell>
          <cell r="BC28">
            <v>0</v>
          </cell>
          <cell r="BD28">
            <v>0</v>
          </cell>
        </row>
        <row r="29">
          <cell r="BA29" t="str">
            <v>Total A/C Mods</v>
          </cell>
          <cell r="BB29">
            <v>82.700586999999985</v>
          </cell>
          <cell r="BC29">
            <v>49.165324999999996</v>
          </cell>
          <cell r="BD29">
            <v>8.9560050000000011</v>
          </cell>
        </row>
        <row r="30">
          <cell r="BA30" t="str">
            <v/>
          </cell>
        </row>
        <row r="33">
          <cell r="BA33" t="str">
            <v>TOTAL AIRCRAFT ITEMS</v>
          </cell>
          <cell r="BB33">
            <v>206.49028785000002</v>
          </cell>
          <cell r="BC33">
            <v>196.543092</v>
          </cell>
          <cell r="BD33">
            <v>157.76523100000003</v>
          </cell>
        </row>
        <row r="38">
          <cell r="BA38" t="str">
            <v>P005511</v>
          </cell>
          <cell r="BB38">
            <v>14.742000000000001</v>
          </cell>
          <cell r="BC38">
            <v>9.9696449999999981</v>
          </cell>
          <cell r="BD38">
            <v>0</v>
          </cell>
        </row>
        <row r="39">
          <cell r="BA39" t="str">
            <v>P410035</v>
          </cell>
          <cell r="BB39">
            <v>10.967127999999999</v>
          </cell>
          <cell r="BC39">
            <v>1.3994730000000002</v>
          </cell>
          <cell r="BD39">
            <v>0</v>
          </cell>
        </row>
        <row r="40">
          <cell r="BA40" t="str">
            <v>P410058</v>
          </cell>
          <cell r="BB40">
            <v>9.1103669999999983</v>
          </cell>
          <cell r="BC40">
            <v>0</v>
          </cell>
          <cell r="BD40">
            <v>0</v>
          </cell>
        </row>
        <row r="41">
          <cell r="BA41" t="str">
            <v>P206850</v>
          </cell>
          <cell r="BB41">
            <v>5.1116200000000003</v>
          </cell>
          <cell r="BC41">
            <v>0</v>
          </cell>
          <cell r="BD41">
            <v>0</v>
          </cell>
        </row>
        <row r="42">
          <cell r="BA42" t="str">
            <v>P430001</v>
          </cell>
          <cell r="BB42">
            <v>6.5160229999999997</v>
          </cell>
          <cell r="BC42">
            <v>8.7349999999999994</v>
          </cell>
          <cell r="BD42">
            <v>0</v>
          </cell>
        </row>
        <row r="43">
          <cell r="BA43" t="str">
            <v>P001302</v>
          </cell>
          <cell r="BB43">
            <v>5.2794559999999997</v>
          </cell>
          <cell r="BC43">
            <v>4</v>
          </cell>
          <cell r="BD43">
            <v>0</v>
          </cell>
        </row>
        <row r="44">
          <cell r="BA44" t="str">
            <v>P001301</v>
          </cell>
          <cell r="BB44">
            <v>8.2274899999999995</v>
          </cell>
          <cell r="BC44">
            <v>2.971705</v>
          </cell>
          <cell r="BD44">
            <v>0</v>
          </cell>
        </row>
        <row r="45">
          <cell r="BA45" t="str">
            <v>P113080</v>
          </cell>
          <cell r="BB45">
            <v>6.2206939999999991</v>
          </cell>
          <cell r="BC45">
            <v>1.7170000000000001</v>
          </cell>
          <cell r="BD45">
            <v>0</v>
          </cell>
        </row>
        <row r="46">
          <cell r="BA46" t="str">
            <v>P12906B</v>
          </cell>
          <cell r="BB46">
            <v>3.5094859999999999</v>
          </cell>
          <cell r="BC46">
            <v>0</v>
          </cell>
          <cell r="BD46">
            <v>0</v>
          </cell>
        </row>
        <row r="47">
          <cell r="BA47" t="str">
            <v>P200150</v>
          </cell>
          <cell r="BB47">
            <v>5.5486760000000004</v>
          </cell>
          <cell r="BC47">
            <v>2.2937020000000001</v>
          </cell>
          <cell r="BD47">
            <v>0</v>
          </cell>
        </row>
        <row r="48">
          <cell r="BA48" t="str">
            <v>P129060</v>
          </cell>
          <cell r="BB48">
            <v>4.1127260000000003</v>
          </cell>
          <cell r="BC48">
            <v>0</v>
          </cell>
          <cell r="BD48">
            <v>0</v>
          </cell>
        </row>
        <row r="49">
          <cell r="BA49" t="str">
            <v>P404001</v>
          </cell>
          <cell r="BB49">
            <v>2.11042</v>
          </cell>
          <cell r="BC49">
            <v>9.9999959999999977</v>
          </cell>
          <cell r="BD49">
            <v>39.999996000000003</v>
          </cell>
        </row>
        <row r="50">
          <cell r="BA50" t="str">
            <v>P306310</v>
          </cell>
          <cell r="BB50">
            <v>3.1445509999999999</v>
          </cell>
          <cell r="BC50">
            <v>6.0177409999999991</v>
          </cell>
          <cell r="BD50">
            <v>0</v>
          </cell>
        </row>
        <row r="51">
          <cell r="BA51" t="str">
            <v>P410043</v>
          </cell>
          <cell r="BB51">
            <v>4.7071640000000006</v>
          </cell>
          <cell r="BC51">
            <v>0</v>
          </cell>
          <cell r="BD51">
            <v>0</v>
          </cell>
        </row>
        <row r="52">
          <cell r="BA52" t="str">
            <v>P106200</v>
          </cell>
          <cell r="BB52">
            <v>3.1087039999999999</v>
          </cell>
          <cell r="BC52">
            <v>0</v>
          </cell>
          <cell r="BD52">
            <v>0</v>
          </cell>
        </row>
        <row r="53">
          <cell r="BA53" t="str">
            <v>P410062</v>
          </cell>
          <cell r="BB53">
            <v>0.81493299999999991</v>
          </cell>
          <cell r="BC53">
            <v>0</v>
          </cell>
          <cell r="BD53">
            <v>0</v>
          </cell>
        </row>
        <row r="54">
          <cell r="BA54" t="str">
            <v>P306900</v>
          </cell>
          <cell r="BB54">
            <v>2.3749980000000002</v>
          </cell>
          <cell r="BC54">
            <v>0.39583299999999999</v>
          </cell>
          <cell r="BD54">
            <v>0</v>
          </cell>
        </row>
        <row r="55">
          <cell r="BA55" t="str">
            <v>P113070</v>
          </cell>
          <cell r="BB55">
            <v>1.6365890000000001</v>
          </cell>
          <cell r="BC55">
            <v>0</v>
          </cell>
          <cell r="BD55">
            <v>0</v>
          </cell>
        </row>
        <row r="56">
          <cell r="BA56" t="str">
            <v>P410063</v>
          </cell>
          <cell r="BB56">
            <v>1.2</v>
          </cell>
          <cell r="BC56">
            <v>0</v>
          </cell>
          <cell r="BD56">
            <v>0</v>
          </cell>
        </row>
        <row r="57">
          <cell r="BA57" t="str">
            <v>P306800</v>
          </cell>
          <cell r="BB57">
            <v>0.50000100000000003</v>
          </cell>
          <cell r="BC57">
            <v>2.4738519999999999</v>
          </cell>
          <cell r="BD57">
            <v>0</v>
          </cell>
        </row>
        <row r="58">
          <cell r="BA58" t="str">
            <v>P565003</v>
          </cell>
          <cell r="BB58">
            <v>1.967117</v>
          </cell>
          <cell r="BC58">
            <v>0</v>
          </cell>
          <cell r="BD58">
            <v>0</v>
          </cell>
        </row>
        <row r="59">
          <cell r="BA59" t="str">
            <v>P440016</v>
          </cell>
          <cell r="BB59">
            <v>1.514904</v>
          </cell>
          <cell r="BC59">
            <v>0</v>
          </cell>
          <cell r="BD59">
            <v>0</v>
          </cell>
        </row>
        <row r="60">
          <cell r="BA60" t="str">
            <v>P107230</v>
          </cell>
          <cell r="BB60">
            <v>1.817266</v>
          </cell>
          <cell r="BC60">
            <v>1.4000040000000002</v>
          </cell>
          <cell r="BD60">
            <v>0.40990799999999999</v>
          </cell>
        </row>
        <row r="61">
          <cell r="BA61" t="str">
            <v>P210740</v>
          </cell>
          <cell r="BB61">
            <v>0</v>
          </cell>
          <cell r="BC61">
            <v>1.4249240000000001</v>
          </cell>
          <cell r="BD61">
            <v>0</v>
          </cell>
        </row>
        <row r="62">
          <cell r="BA62" t="str">
            <v>P305040</v>
          </cell>
          <cell r="BB62">
            <v>1.2999990000000001</v>
          </cell>
          <cell r="BC62">
            <v>0</v>
          </cell>
          <cell r="BD62">
            <v>0</v>
          </cell>
        </row>
        <row r="63">
          <cell r="BA63" t="str">
            <v>P505012</v>
          </cell>
          <cell r="BB63">
            <v>0.31067400000000001</v>
          </cell>
          <cell r="BC63">
            <v>0.93202200000000013</v>
          </cell>
          <cell r="BD63">
            <v>0</v>
          </cell>
        </row>
        <row r="64">
          <cell r="BA64" t="str">
            <v>P510011</v>
          </cell>
          <cell r="BB64">
            <v>1.0315529999999999</v>
          </cell>
          <cell r="BC64">
            <v>0</v>
          </cell>
          <cell r="BD64">
            <v>0</v>
          </cell>
        </row>
        <row r="65">
          <cell r="BA65" t="str">
            <v>P505029</v>
          </cell>
          <cell r="BB65">
            <v>0.24999900000000003</v>
          </cell>
          <cell r="BC65">
            <v>0</v>
          </cell>
          <cell r="BD65">
            <v>0</v>
          </cell>
        </row>
        <row r="66">
          <cell r="BA66" t="str">
            <v>P565004</v>
          </cell>
          <cell r="BB66">
            <v>0.4</v>
          </cell>
          <cell r="BC66">
            <v>1.3099979999999998</v>
          </cell>
          <cell r="BD66">
            <v>0</v>
          </cell>
        </row>
        <row r="67">
          <cell r="BA67" t="str">
            <v>P207020</v>
          </cell>
          <cell r="BB67">
            <v>0</v>
          </cell>
          <cell r="BC67">
            <v>1.6873320000000003</v>
          </cell>
          <cell r="BD67">
            <v>0</v>
          </cell>
        </row>
        <row r="68">
          <cell r="BA68" t="str">
            <v>P306010</v>
          </cell>
          <cell r="BB68">
            <v>0.70099500000000003</v>
          </cell>
          <cell r="BC68">
            <v>0</v>
          </cell>
          <cell r="BD68">
            <v>0</v>
          </cell>
        </row>
        <row r="69">
          <cell r="BA69" t="str">
            <v>P310150</v>
          </cell>
          <cell r="BB69">
            <v>0.61185</v>
          </cell>
          <cell r="BC69">
            <v>0</v>
          </cell>
          <cell r="BD69">
            <v>0</v>
          </cell>
        </row>
        <row r="70">
          <cell r="BA70" t="str">
            <v>P410016</v>
          </cell>
          <cell r="BB70">
            <v>0.74401399999999995</v>
          </cell>
          <cell r="BC70">
            <v>0</v>
          </cell>
          <cell r="BD70">
            <v>0</v>
          </cell>
        </row>
        <row r="71">
          <cell r="BA71" t="str">
            <v>P307920</v>
          </cell>
          <cell r="BB71">
            <v>0.62171700000000008</v>
          </cell>
          <cell r="BC71">
            <v>0</v>
          </cell>
          <cell r="BD71">
            <v>0</v>
          </cell>
        </row>
        <row r="72">
          <cell r="BA72" t="str">
            <v>P410065</v>
          </cell>
          <cell r="BB72">
            <v>0.75716799999999995</v>
          </cell>
          <cell r="BC72">
            <v>0</v>
          </cell>
          <cell r="BD72">
            <v>0</v>
          </cell>
        </row>
        <row r="73">
          <cell r="BA73" t="str">
            <v>P440017</v>
          </cell>
          <cell r="BB73">
            <v>0</v>
          </cell>
          <cell r="BC73">
            <v>0.64772000000000007</v>
          </cell>
          <cell r="BD73">
            <v>0</v>
          </cell>
        </row>
        <row r="74">
          <cell r="BA74" t="str">
            <v>P505026</v>
          </cell>
          <cell r="BB74">
            <v>0.56401800000000002</v>
          </cell>
          <cell r="BC74">
            <v>0</v>
          </cell>
          <cell r="BD74">
            <v>0</v>
          </cell>
        </row>
        <row r="75">
          <cell r="BA75" t="str">
            <v>P410045</v>
          </cell>
          <cell r="BB75">
            <v>0.19728300000000001</v>
          </cell>
          <cell r="BC75">
            <v>0.13605600000000001</v>
          </cell>
          <cell r="BD75">
            <v>0</v>
          </cell>
        </row>
        <row r="76">
          <cell r="BA76" t="str">
            <v>P510008</v>
          </cell>
          <cell r="BB76">
            <v>2.4843740000000003</v>
          </cell>
          <cell r="BC76">
            <v>2.3704330000000002</v>
          </cell>
          <cell r="BD76">
            <v>0</v>
          </cell>
        </row>
        <row r="77">
          <cell r="BA77" t="str">
            <v>P505019</v>
          </cell>
          <cell r="BB77">
            <v>7.7498999999999998E-2</v>
          </cell>
          <cell r="BC77">
            <v>7.8874980000000026</v>
          </cell>
          <cell r="BD77">
            <v>7.5</v>
          </cell>
        </row>
        <row r="78">
          <cell r="BA78" t="str">
            <v>P305210</v>
          </cell>
          <cell r="BB78">
            <v>0</v>
          </cell>
          <cell r="BC78">
            <v>0.45429600000000003</v>
          </cell>
          <cell r="BD78">
            <v>0</v>
          </cell>
        </row>
        <row r="79">
          <cell r="BA79" t="str">
            <v>P210320</v>
          </cell>
          <cell r="BB79">
            <v>0.32064300000000001</v>
          </cell>
          <cell r="BC79">
            <v>0</v>
          </cell>
          <cell r="BD79">
            <v>0</v>
          </cell>
        </row>
        <row r="80">
          <cell r="BA80" t="str">
            <v>P000785</v>
          </cell>
          <cell r="BB80">
            <v>0.14488799999999999</v>
          </cell>
          <cell r="BC80">
            <v>0.28977599999999998</v>
          </cell>
          <cell r="BD80">
            <v>0</v>
          </cell>
        </row>
        <row r="81">
          <cell r="BA81" t="str">
            <v>P308120</v>
          </cell>
          <cell r="BB81">
            <v>0</v>
          </cell>
          <cell r="BC81">
            <v>0.42547500000000005</v>
          </cell>
          <cell r="BD81">
            <v>0</v>
          </cell>
        </row>
        <row r="82">
          <cell r="BA82" t="str">
            <v>P510013</v>
          </cell>
          <cell r="BB82">
            <v>0.15658199999999997</v>
          </cell>
          <cell r="BC82">
            <v>0</v>
          </cell>
          <cell r="BD82">
            <v>0</v>
          </cell>
        </row>
        <row r="83">
          <cell r="BA83" t="str">
            <v>P305220</v>
          </cell>
          <cell r="BB83">
            <v>0</v>
          </cell>
          <cell r="BC83">
            <v>0.42067199999999993</v>
          </cell>
          <cell r="BD83">
            <v>0</v>
          </cell>
        </row>
        <row r="84">
          <cell r="BA84" t="str">
            <v>P410028</v>
          </cell>
          <cell r="BB84">
            <v>0</v>
          </cell>
          <cell r="BC84">
            <v>0.40220999999999996</v>
          </cell>
          <cell r="BD84">
            <v>0</v>
          </cell>
        </row>
        <row r="85">
          <cell r="BA85" t="str">
            <v>P207210</v>
          </cell>
          <cell r="BB85">
            <v>0</v>
          </cell>
          <cell r="BC85">
            <v>0.711009</v>
          </cell>
          <cell r="BD85">
            <v>0</v>
          </cell>
        </row>
        <row r="86">
          <cell r="BA86" t="str">
            <v>P410061</v>
          </cell>
          <cell r="BB86">
            <v>0</v>
          </cell>
          <cell r="BC86">
            <v>1.7106540000000001</v>
          </cell>
          <cell r="BD86">
            <v>1.7106539999999999</v>
          </cell>
        </row>
        <row r="87">
          <cell r="BA87" t="str">
            <v>P510019</v>
          </cell>
          <cell r="BB87">
            <v>0</v>
          </cell>
          <cell r="BC87">
            <v>4.7233560000000008</v>
          </cell>
          <cell r="BD87">
            <v>0</v>
          </cell>
        </row>
        <row r="88">
          <cell r="BA88" t="str">
            <v>P410048</v>
          </cell>
          <cell r="BB88">
            <v>0.51061599999999996</v>
          </cell>
          <cell r="BC88">
            <v>0</v>
          </cell>
          <cell r="BD88">
            <v>0</v>
          </cell>
        </row>
        <row r="89">
          <cell r="BA89" t="str">
            <v>P565006</v>
          </cell>
          <cell r="BB89">
            <v>0.45337300000000003</v>
          </cell>
          <cell r="BC89">
            <v>0</v>
          </cell>
          <cell r="BD89">
            <v>0</v>
          </cell>
        </row>
        <row r="90">
          <cell r="BA90" t="str">
            <v>P565007</v>
          </cell>
          <cell r="BB90">
            <v>0.96</v>
          </cell>
          <cell r="BC90">
            <v>0.24</v>
          </cell>
          <cell r="BD90">
            <v>0</v>
          </cell>
        </row>
        <row r="91">
          <cell r="BA91" t="str">
            <v>P565008</v>
          </cell>
          <cell r="BB91">
            <v>0.53280000000000005</v>
          </cell>
          <cell r="BC91">
            <v>0.25</v>
          </cell>
          <cell r="BD91">
            <v>0</v>
          </cell>
        </row>
        <row r="92">
          <cell r="BA92" t="str">
            <v>P565009</v>
          </cell>
          <cell r="BB92">
            <v>0.45</v>
          </cell>
          <cell r="BC92">
            <v>0.45</v>
          </cell>
          <cell r="BD92">
            <v>0</v>
          </cell>
        </row>
        <row r="93">
          <cell r="BA93" t="str">
            <v>P565010</v>
          </cell>
          <cell r="BB93">
            <v>0.229106</v>
          </cell>
          <cell r="BC93">
            <v>0</v>
          </cell>
          <cell r="BD93">
            <v>0</v>
          </cell>
        </row>
        <row r="96">
          <cell r="BA96" t="str">
            <v>Total Facilities</v>
          </cell>
          <cell r="BB96">
            <v>103.62056615000003</v>
          </cell>
          <cell r="BC96">
            <v>104.30542100000001</v>
          </cell>
          <cell r="BD96">
            <v>104.62679</v>
          </cell>
        </row>
        <row r="97">
          <cell r="BA97" t="str">
            <v/>
          </cell>
          <cell r="BB97">
            <v>0</v>
          </cell>
          <cell r="BC97">
            <v>0</v>
          </cell>
          <cell r="BD97">
            <v>0</v>
          </cell>
        </row>
        <row r="98">
          <cell r="BA98" t="str">
            <v>chnolog</v>
          </cell>
          <cell r="BB98">
            <v>0</v>
          </cell>
          <cell r="BC98">
            <v>0</v>
          </cell>
          <cell r="BD98">
            <v>0</v>
          </cell>
        </row>
        <row r="99">
          <cell r="BA99" t="str">
            <v>P420052</v>
          </cell>
          <cell r="BB99">
            <v>5.6341809999999999</v>
          </cell>
          <cell r="BC99">
            <v>0</v>
          </cell>
          <cell r="BD99">
            <v>0</v>
          </cell>
        </row>
        <row r="100">
          <cell r="BA100" t="str">
            <v>P520140</v>
          </cell>
          <cell r="BB100">
            <v>0</v>
          </cell>
          <cell r="BC100">
            <v>0</v>
          </cell>
          <cell r="BD100">
            <v>0</v>
          </cell>
        </row>
        <row r="101">
          <cell r="BA101" t="str">
            <v>P420333</v>
          </cell>
          <cell r="BB101">
            <v>1.738864</v>
          </cell>
          <cell r="BC101">
            <v>0</v>
          </cell>
          <cell r="BD101">
            <v>0</v>
          </cell>
        </row>
        <row r="102">
          <cell r="BA102" t="str">
            <v>P02426T</v>
          </cell>
          <cell r="BB102">
            <v>0.77442</v>
          </cell>
          <cell r="BC102">
            <v>0</v>
          </cell>
          <cell r="BD102">
            <v>0</v>
          </cell>
        </row>
        <row r="103">
          <cell r="BA103" t="str">
            <v>P420294</v>
          </cell>
          <cell r="BB103">
            <v>1.2990059999999999</v>
          </cell>
          <cell r="BC103">
            <v>0</v>
          </cell>
          <cell r="BD103">
            <v>0</v>
          </cell>
        </row>
        <row r="104">
          <cell r="BA104" t="str">
            <v>P124100</v>
          </cell>
          <cell r="BB104">
            <v>0.56545999999999996</v>
          </cell>
          <cell r="BC104">
            <v>0</v>
          </cell>
          <cell r="BD104">
            <v>0</v>
          </cell>
        </row>
        <row r="105">
          <cell r="BA105" t="str">
            <v>P22225A</v>
          </cell>
          <cell r="BB105">
            <v>5.7514000000000003E-2</v>
          </cell>
          <cell r="BC105">
            <v>0</v>
          </cell>
          <cell r="BD105">
            <v>0</v>
          </cell>
        </row>
        <row r="106">
          <cell r="BA106" t="str">
            <v>P520102</v>
          </cell>
          <cell r="BB106">
            <v>0.28515800000000002</v>
          </cell>
          <cell r="BC106">
            <v>0</v>
          </cell>
          <cell r="BD106">
            <v>0</v>
          </cell>
        </row>
        <row r="107">
          <cell r="BA107" t="str">
            <v>P420329</v>
          </cell>
          <cell r="BB107">
            <v>0.30177399999999999</v>
          </cell>
          <cell r="BC107">
            <v>0</v>
          </cell>
          <cell r="BD107">
            <v>0</v>
          </cell>
        </row>
        <row r="108">
          <cell r="BA108" t="str">
            <v>P32451A</v>
          </cell>
          <cell r="BB108">
            <v>0.62450699999999992</v>
          </cell>
          <cell r="BC108">
            <v>0</v>
          </cell>
          <cell r="BD108">
            <v>0</v>
          </cell>
        </row>
        <row r="109">
          <cell r="BA109" t="str">
            <v>P420026</v>
          </cell>
          <cell r="BB109">
            <v>0.58668100000000001</v>
          </cell>
          <cell r="BC109">
            <v>0</v>
          </cell>
          <cell r="BD109">
            <v>0</v>
          </cell>
        </row>
        <row r="110">
          <cell r="BA110" t="str">
            <v>P536030</v>
          </cell>
          <cell r="BB110">
            <v>0.24085300000000001</v>
          </cell>
          <cell r="BC110">
            <v>0.21904599999999999</v>
          </cell>
          <cell r="BD110">
            <v>0</v>
          </cell>
        </row>
        <row r="111">
          <cell r="BA111" t="str">
            <v>P420034</v>
          </cell>
          <cell r="BB111">
            <v>0.19148700000000005</v>
          </cell>
          <cell r="BC111">
            <v>0</v>
          </cell>
          <cell r="BD111">
            <v>0</v>
          </cell>
        </row>
        <row r="112">
          <cell r="BA112" t="str">
            <v>P520090</v>
          </cell>
          <cell r="BB112">
            <v>0.49188999999999999</v>
          </cell>
          <cell r="BC112">
            <v>0</v>
          </cell>
          <cell r="BD112">
            <v>0</v>
          </cell>
        </row>
        <row r="113">
          <cell r="BA113" t="str">
            <v>P520130</v>
          </cell>
          <cell r="BB113">
            <v>0.29596</v>
          </cell>
          <cell r="BC113">
            <v>0</v>
          </cell>
          <cell r="BD113">
            <v>0</v>
          </cell>
        </row>
        <row r="114">
          <cell r="BA114" t="str">
            <v>P520142</v>
          </cell>
          <cell r="BB114">
            <v>0.30001499999999998</v>
          </cell>
          <cell r="BC114">
            <v>0</v>
          </cell>
          <cell r="BD114">
            <v>0</v>
          </cell>
        </row>
        <row r="115">
          <cell r="BA115" t="str">
            <v>P420177</v>
          </cell>
          <cell r="BB115">
            <v>0.1205</v>
          </cell>
          <cell r="BC115">
            <v>0</v>
          </cell>
          <cell r="BD115">
            <v>0</v>
          </cell>
        </row>
        <row r="116">
          <cell r="BA116" t="str">
            <v>P536020</v>
          </cell>
          <cell r="BB116">
            <v>0.23802000000000001</v>
          </cell>
          <cell r="BC116">
            <v>0.21995200000000001</v>
          </cell>
          <cell r="BD116">
            <v>0</v>
          </cell>
        </row>
        <row r="117">
          <cell r="BA117" t="str">
            <v>P520063</v>
          </cell>
          <cell r="BB117">
            <v>0.14199999999999999</v>
          </cell>
          <cell r="BC117">
            <v>0</v>
          </cell>
          <cell r="BD117">
            <v>0</v>
          </cell>
        </row>
        <row r="118">
          <cell r="BA118" t="str">
            <v>P420240</v>
          </cell>
          <cell r="BB118">
            <v>0.189418</v>
          </cell>
          <cell r="BC118">
            <v>0</v>
          </cell>
          <cell r="BD118">
            <v>0</v>
          </cell>
        </row>
        <row r="119">
          <cell r="BA119" t="str">
            <v>P520185</v>
          </cell>
          <cell r="BB119">
            <v>0.05</v>
          </cell>
          <cell r="BC119">
            <v>1.2</v>
          </cell>
          <cell r="BD119">
            <v>0</v>
          </cell>
        </row>
        <row r="120">
          <cell r="BA120" t="str">
            <v>P435004</v>
          </cell>
          <cell r="BB120">
            <v>0.33281899999999998</v>
          </cell>
          <cell r="BC120">
            <v>0</v>
          </cell>
          <cell r="BD120">
            <v>0</v>
          </cell>
        </row>
        <row r="121">
          <cell r="BA121" t="str">
            <v>P420246</v>
          </cell>
          <cell r="BB121">
            <v>0.56489500000000004</v>
          </cell>
          <cell r="BC121">
            <v>0</v>
          </cell>
          <cell r="BD121">
            <v>0</v>
          </cell>
        </row>
        <row r="122">
          <cell r="BA122" t="str">
            <v>P420302</v>
          </cell>
          <cell r="BB122">
            <v>0.37278100000000003</v>
          </cell>
          <cell r="BC122">
            <v>0</v>
          </cell>
          <cell r="BD122">
            <v>0</v>
          </cell>
        </row>
        <row r="123">
          <cell r="BA123" t="str">
            <v>P420050</v>
          </cell>
          <cell r="BB123">
            <v>4.8423999999999988E-2</v>
          </cell>
          <cell r="BC123">
            <v>0</v>
          </cell>
          <cell r="BD123">
            <v>0</v>
          </cell>
        </row>
        <row r="124">
          <cell r="BA124" t="str">
            <v xml:space="preserve">  All Other Information Technology</v>
          </cell>
          <cell r="BB124">
            <v>6.2557454499999992</v>
          </cell>
          <cell r="BC124">
            <v>0.66071499999999994</v>
          </cell>
          <cell r="BD124">
            <v>0</v>
          </cell>
        </row>
        <row r="125">
          <cell r="BA125" t="str">
            <v xml:space="preserve">  Capitalized Labor</v>
          </cell>
          <cell r="BB125">
            <v>15.213842190000001</v>
          </cell>
          <cell r="BC125">
            <v>1.5900239500000002</v>
          </cell>
          <cell r="BD125">
            <v>0</v>
          </cell>
        </row>
        <row r="127">
          <cell r="BA127" t="str">
            <v>Total Information Technology</v>
          </cell>
          <cell r="BB127">
            <v>36.91621464</v>
          </cell>
          <cell r="BC127">
            <v>38.38973695</v>
          </cell>
          <cell r="BD127">
            <v>39.5414290585</v>
          </cell>
        </row>
        <row r="130">
          <cell r="BA130" t="str">
            <v>P410055</v>
          </cell>
          <cell r="BB130">
            <v>5.9848930000000005</v>
          </cell>
          <cell r="BC130">
            <v>2.0000010000000001</v>
          </cell>
          <cell r="BD130">
            <v>0</v>
          </cell>
        </row>
        <row r="131">
          <cell r="BA131" t="str">
            <v>P410037</v>
          </cell>
          <cell r="BB131">
            <v>3.0524390000000001</v>
          </cell>
          <cell r="BC131">
            <v>0</v>
          </cell>
          <cell r="BD131">
            <v>0</v>
          </cell>
        </row>
        <row r="132">
          <cell r="BA132" t="str">
            <v>P213140</v>
          </cell>
          <cell r="BB132">
            <v>2.0441970000000005</v>
          </cell>
          <cell r="BC132">
            <v>2.0000039999999997</v>
          </cell>
          <cell r="BD132">
            <v>0</v>
          </cell>
        </row>
        <row r="133">
          <cell r="BA133" t="str">
            <v>P440019</v>
          </cell>
          <cell r="BB133">
            <v>0.99472899999999997</v>
          </cell>
          <cell r="BC133">
            <v>0</v>
          </cell>
          <cell r="BD133">
            <v>0</v>
          </cell>
        </row>
        <row r="134">
          <cell r="BA134" t="str">
            <v>P505024</v>
          </cell>
          <cell r="BB134">
            <v>0.65095200000000009</v>
          </cell>
          <cell r="BC134">
            <v>4.3934759999999997</v>
          </cell>
          <cell r="BD134">
            <v>14.425079999999999</v>
          </cell>
        </row>
        <row r="135">
          <cell r="BA135" t="str">
            <v>ic Flee</v>
          </cell>
          <cell r="BB135">
            <v>0</v>
          </cell>
          <cell r="BC135">
            <v>0</v>
          </cell>
          <cell r="BD135">
            <v>0</v>
          </cell>
        </row>
        <row r="138">
          <cell r="BA138" t="str">
            <v>Total One Shot</v>
          </cell>
          <cell r="BB138">
            <v>13.461704664285715</v>
          </cell>
          <cell r="BC138">
            <v>17.474454000000001</v>
          </cell>
          <cell r="BD138">
            <v>15.705071999999999</v>
          </cell>
        </row>
        <row r="139">
          <cell r="BA139" t="str">
            <v/>
          </cell>
        </row>
        <row r="141">
          <cell r="BA141" t="str">
            <v>P200140</v>
          </cell>
          <cell r="BB141">
            <v>7.378572000000001</v>
          </cell>
          <cell r="BC141">
            <v>1.0940000000000001</v>
          </cell>
          <cell r="BD141">
            <v>0</v>
          </cell>
        </row>
        <row r="142">
          <cell r="BA142" t="str">
            <v>4 Updat</v>
          </cell>
          <cell r="BB142">
            <v>0</v>
          </cell>
          <cell r="BC142">
            <v>0</v>
          </cell>
          <cell r="BD142">
            <v>0</v>
          </cell>
        </row>
        <row r="143">
          <cell r="BA143" t="str">
            <v>P500005</v>
          </cell>
          <cell r="BB143">
            <v>1.0169999999999999</v>
          </cell>
          <cell r="BC143">
            <v>1.0169999999999999</v>
          </cell>
          <cell r="BD143">
            <v>0</v>
          </cell>
        </row>
        <row r="144">
          <cell r="BA144" t="str">
            <v>P300120</v>
          </cell>
          <cell r="BB144">
            <v>8.1122E-2</v>
          </cell>
          <cell r="BC144">
            <v>0</v>
          </cell>
          <cell r="BD144">
            <v>0</v>
          </cell>
        </row>
        <row r="145">
          <cell r="BA145" t="str">
            <v>P500004</v>
          </cell>
          <cell r="BB145">
            <v>1.1165</v>
          </cell>
          <cell r="BC145">
            <v>1.595</v>
          </cell>
          <cell r="BD145">
            <v>0</v>
          </cell>
        </row>
        <row r="146">
          <cell r="BA146" t="str">
            <v>P101321</v>
          </cell>
          <cell r="BB146">
            <v>0.31230000000000002</v>
          </cell>
          <cell r="BC146">
            <v>0</v>
          </cell>
          <cell r="BD146">
            <v>0</v>
          </cell>
        </row>
        <row r="147">
          <cell r="BA147" t="str">
            <v>P000332</v>
          </cell>
          <cell r="BB147">
            <v>-2.9192523249522502</v>
          </cell>
          <cell r="BC147">
            <v>-2.7062033443571698</v>
          </cell>
          <cell r="BD147">
            <v>-0.99056282800317197</v>
          </cell>
        </row>
        <row r="148">
          <cell r="BA148" t="str">
            <v>P505003</v>
          </cell>
          <cell r="BB148">
            <v>-3.0674734805116599</v>
          </cell>
          <cell r="BC148">
            <v>-2.83399586418928</v>
          </cell>
          <cell r="BD148">
            <v>-1.0731140829785699</v>
          </cell>
        </row>
        <row r="149">
          <cell r="BA149" t="str">
            <v>P505006</v>
          </cell>
          <cell r="BB149">
            <v>-3.2156946360710501</v>
          </cell>
          <cell r="BC149">
            <v>-2.96178838402147</v>
          </cell>
          <cell r="BD149">
            <v>-1.1556653379539701</v>
          </cell>
        </row>
        <row r="150">
          <cell r="BA150" t="str">
            <v>Total Other</v>
          </cell>
          <cell r="BB150">
            <v>11.823014000000002</v>
          </cell>
          <cell r="BC150">
            <v>-3.0895809038536801</v>
          </cell>
          <cell r="BD150">
            <v>-1.23821659292937</v>
          </cell>
        </row>
        <row r="151">
          <cell r="BA151" t="str">
            <v/>
          </cell>
          <cell r="BB151">
            <v>-3.5121369471897501</v>
          </cell>
          <cell r="BC151">
            <v>-3.2173734236858702</v>
          </cell>
          <cell r="BD151">
            <v>-1.32076784790477</v>
          </cell>
        </row>
        <row r="152">
          <cell r="BA152" t="str">
            <v>Capitalized Interest</v>
          </cell>
          <cell r="BB152">
            <v>35.487308169999999</v>
          </cell>
          <cell r="BC152">
            <v>-3.3451659435179799</v>
          </cell>
          <cell r="BD152">
            <v>-1.40331910288007</v>
          </cell>
        </row>
        <row r="153">
          <cell r="BA153" t="str">
            <v>P157001</v>
          </cell>
          <cell r="BB153">
            <v>-3.80857925830855</v>
          </cell>
          <cell r="BC153">
            <v>-3.47295846335017</v>
          </cell>
          <cell r="BD153">
            <v>-1.4858703578554699</v>
          </cell>
        </row>
        <row r="154">
          <cell r="BA154" t="str">
            <v>P202080</v>
          </cell>
          <cell r="BB154">
            <v>-3.95680041386795</v>
          </cell>
          <cell r="BC154">
            <v>-3.6007509831823801</v>
          </cell>
          <cell r="BD154">
            <v>-1.5684216128308699</v>
          </cell>
        </row>
        <row r="155">
          <cell r="BA155" t="str">
            <v>P302730</v>
          </cell>
          <cell r="BB155">
            <v>-4.1050215694273504</v>
          </cell>
          <cell r="BC155">
            <v>-3.7285435030144698</v>
          </cell>
          <cell r="BD155">
            <v>-1.6509728678062701</v>
          </cell>
        </row>
        <row r="156">
          <cell r="BA156" t="str">
            <v>P505017</v>
          </cell>
          <cell r="BB156">
            <v>-4.2532427249867597</v>
          </cell>
          <cell r="BC156">
            <v>-3.8563360228466799</v>
          </cell>
          <cell r="BD156">
            <v>-1.73352412278167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REPORTS"/>
      <sheetName val="Sum"/>
      <sheetName val="12moRolling"/>
      <sheetName val="12moOct"/>
      <sheetName val="12moSep"/>
      <sheetName val="12moAug"/>
      <sheetName val="12moJul"/>
      <sheetName val="12moJun"/>
      <sheetName val="12moMay"/>
      <sheetName val="12moApr"/>
      <sheetName val="12moMar"/>
      <sheetName val="12moFeb"/>
      <sheetName val="Compare"/>
      <sheetName val="Facilities"/>
      <sheetName val="CFinvest"/>
      <sheetName val="REVIEWS"/>
      <sheetName val="Jan"/>
      <sheetName val="JanF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CSU"/>
      <sheetName val="Greg"/>
      <sheetName val="PULLS"/>
      <sheetName val="EssbaseLoadPrjctDtl"/>
      <sheetName val="EssbaseLoadPrjctSum"/>
      <sheetName val="EssbaseLoadOpEx"/>
      <sheetName val="AOP"/>
      <sheetName val="HISTORICALS"/>
      <sheetName val="EssbaseHistorical"/>
      <sheetName val="Essbase2006AOP"/>
      <sheetName val="CSC"/>
      <sheetName val="CSC Notes"/>
      <sheetName val="Cover"/>
      <sheetName val="CF Jul06"/>
      <sheetName val="CF explain"/>
      <sheetName val="Guidance"/>
      <sheetName val="Explain"/>
      <sheetName val="YTD Summary FINAL"/>
      <sheetName val="YTD Summary"/>
      <sheetName val="Monthly 2006final"/>
      <sheetName val="Monthly 2006"/>
      <sheetName val="Brant"/>
      <sheetName val="Hedge"/>
      <sheetName val="Dec02"/>
      <sheetName val="Dec03"/>
      <sheetName val="Dec04"/>
      <sheetName val="Nov05"/>
      <sheetName val="MISC"/>
      <sheetName val="3Q Data"/>
      <sheetName val="CF Notes"/>
      <sheetName val="12moNov"/>
      <sheetName val="Dec"/>
      <sheetName val="EssbaseLoadPrjctDtl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9">
          <cell r="B9" t="str">
            <v>2006 Systemwide Ground Equipment (P610001)</v>
          </cell>
          <cell r="C9">
            <v>459869</v>
          </cell>
          <cell r="D9">
            <v>254881</v>
          </cell>
          <cell r="E9">
            <v>221799</v>
          </cell>
          <cell r="F9">
            <v>1311221</v>
          </cell>
          <cell r="G9">
            <v>1292727</v>
          </cell>
          <cell r="H9">
            <v>-11515</v>
          </cell>
          <cell r="I9">
            <v>177360</v>
          </cell>
          <cell r="J9">
            <v>501684</v>
          </cell>
          <cell r="K9">
            <v>1216867</v>
          </cell>
          <cell r="L9">
            <v>308383</v>
          </cell>
          <cell r="M9">
            <v>957592</v>
          </cell>
          <cell r="N9">
            <v>632988</v>
          </cell>
          <cell r="O9">
            <v>7323856</v>
          </cell>
          <cell r="P9">
            <v>664265</v>
          </cell>
          <cell r="Q9">
            <v>664265</v>
          </cell>
          <cell r="R9">
            <v>664265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1992795</v>
          </cell>
          <cell r="AC9">
            <v>0</v>
          </cell>
          <cell r="AD9">
            <v>0</v>
          </cell>
          <cell r="AE9">
            <v>0</v>
          </cell>
          <cell r="AF9" t="str">
            <v>0</v>
          </cell>
          <cell r="AG9" t="str">
            <v>0</v>
          </cell>
          <cell r="AH9">
            <v>20000</v>
          </cell>
          <cell r="AL9" t="str">
            <v>2006 Systemwide Ground Equipment (P610001)</v>
          </cell>
          <cell r="AM9">
            <v>7323856</v>
          </cell>
          <cell r="AN9">
            <v>1992795</v>
          </cell>
          <cell r="AO9">
            <v>0</v>
          </cell>
        </row>
        <row r="10">
          <cell r="B10" t="str">
            <v>2005 System Ground Equipment (P410055)</v>
          </cell>
          <cell r="C10">
            <v>1645236</v>
          </cell>
          <cell r="D10">
            <v>893697</v>
          </cell>
          <cell r="E10">
            <v>900449</v>
          </cell>
          <cell r="F10">
            <v>118223</v>
          </cell>
          <cell r="G10">
            <v>175833</v>
          </cell>
          <cell r="H10">
            <v>166896</v>
          </cell>
          <cell r="I10">
            <v>2735</v>
          </cell>
          <cell r="J10">
            <v>44144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3947213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 t="str">
            <v>0</v>
          </cell>
          <cell r="AG10" t="str">
            <v>0</v>
          </cell>
          <cell r="AH10">
            <v>5068241</v>
          </cell>
          <cell r="AL10" t="str">
            <v>2005 System Ground Equipment (P410055)</v>
          </cell>
          <cell r="AM10">
            <v>3947213</v>
          </cell>
          <cell r="AN10">
            <v>0</v>
          </cell>
          <cell r="AO10">
            <v>0</v>
          </cell>
        </row>
        <row r="11">
          <cell r="B11" t="str">
            <v>2006 Prov Systemwide Ground Equipment (P640004)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352646</v>
          </cell>
          <cell r="K11">
            <v>694285</v>
          </cell>
          <cell r="L11">
            <v>239133</v>
          </cell>
          <cell r="M11">
            <v>181000</v>
          </cell>
          <cell r="N11">
            <v>181000</v>
          </cell>
          <cell r="O11">
            <v>1648064</v>
          </cell>
          <cell r="P11">
            <v>181000</v>
          </cell>
          <cell r="Q11">
            <v>181000</v>
          </cell>
          <cell r="R11">
            <v>181000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543000</v>
          </cell>
          <cell r="AC11">
            <v>0</v>
          </cell>
          <cell r="AD11">
            <v>0</v>
          </cell>
          <cell r="AE11">
            <v>0</v>
          </cell>
          <cell r="AF11" t="str">
            <v>0</v>
          </cell>
          <cell r="AG11" t="str">
            <v>0</v>
          </cell>
          <cell r="AH11" t="str">
            <v>0</v>
          </cell>
          <cell r="AL11" t="str">
            <v>2006 Prov Systemwide Ground Equipment (P640004)</v>
          </cell>
          <cell r="AM11">
            <v>1648064</v>
          </cell>
          <cell r="AN11">
            <v>543000</v>
          </cell>
          <cell r="AO11">
            <v>0</v>
          </cell>
        </row>
        <row r="12">
          <cell r="B12" t="str">
            <v>Stationary hydrant carts for 2006/2007 (P630001)</v>
          </cell>
          <cell r="C12" t="str">
            <v>0</v>
          </cell>
          <cell r="D12" t="str">
            <v>0</v>
          </cell>
          <cell r="E12" t="str">
            <v>0</v>
          </cell>
          <cell r="F12" t="str">
            <v>0</v>
          </cell>
          <cell r="G12" t="str">
            <v>0</v>
          </cell>
          <cell r="H12" t="str">
            <v>0</v>
          </cell>
          <cell r="I12" t="str">
            <v>0</v>
          </cell>
          <cell r="J12" t="str">
            <v>0</v>
          </cell>
          <cell r="K12" t="str">
            <v>0</v>
          </cell>
          <cell r="L12" t="str">
            <v>0</v>
          </cell>
          <cell r="M12">
            <v>0</v>
          </cell>
          <cell r="N12">
            <v>0</v>
          </cell>
          <cell r="O12">
            <v>0</v>
          </cell>
          <cell r="P12">
            <v>125976</v>
          </cell>
          <cell r="Q12">
            <v>125976</v>
          </cell>
          <cell r="R12">
            <v>125976</v>
          </cell>
          <cell r="S12">
            <v>125976</v>
          </cell>
          <cell r="T12">
            <v>125976</v>
          </cell>
          <cell r="U12">
            <v>125976</v>
          </cell>
          <cell r="V12">
            <v>125976</v>
          </cell>
          <cell r="W12">
            <v>125976</v>
          </cell>
          <cell r="X12">
            <v>125976</v>
          </cell>
          <cell r="Y12">
            <v>125976</v>
          </cell>
          <cell r="Z12">
            <v>125976</v>
          </cell>
          <cell r="AA12">
            <v>125976</v>
          </cell>
          <cell r="AB12">
            <v>1511712</v>
          </cell>
          <cell r="AC12">
            <v>0</v>
          </cell>
          <cell r="AD12">
            <v>0</v>
          </cell>
          <cell r="AE12">
            <v>0</v>
          </cell>
          <cell r="AF12" t="str">
            <v>0</v>
          </cell>
          <cell r="AG12" t="str">
            <v>0</v>
          </cell>
          <cell r="AH12" t="str">
            <v>0</v>
          </cell>
          <cell r="AL12" t="str">
            <v>Stationary hydrant carts for 2006/2007 (P630001)</v>
          </cell>
          <cell r="AM12">
            <v>0</v>
          </cell>
          <cell r="AN12">
            <v>1511712</v>
          </cell>
          <cell r="AO12">
            <v>0</v>
          </cell>
        </row>
        <row r="13">
          <cell r="B13" t="str">
            <v>QA DB Cluster (Linux) (P620169)</v>
          </cell>
          <cell r="C13" t="str">
            <v>0</v>
          </cell>
          <cell r="D13" t="str">
            <v>0</v>
          </cell>
          <cell r="E13" t="str">
            <v>0</v>
          </cell>
          <cell r="F13" t="str">
            <v>0</v>
          </cell>
          <cell r="G13" t="str">
            <v>0</v>
          </cell>
          <cell r="H13" t="str">
            <v>0</v>
          </cell>
          <cell r="I13" t="str">
            <v>0</v>
          </cell>
          <cell r="J13" t="str">
            <v>0</v>
          </cell>
          <cell r="K13" t="str">
            <v>0</v>
          </cell>
          <cell r="L13" t="str">
            <v>0</v>
          </cell>
          <cell r="M13" t="str">
            <v>0</v>
          </cell>
          <cell r="N13" t="str">
            <v>0</v>
          </cell>
          <cell r="O13" t="str">
            <v>0</v>
          </cell>
          <cell r="P13" t="str">
            <v>0</v>
          </cell>
          <cell r="Q13" t="str">
            <v>0</v>
          </cell>
          <cell r="R13" t="str">
            <v>0</v>
          </cell>
          <cell r="S13" t="str">
            <v>0</v>
          </cell>
          <cell r="T13" t="str">
            <v>0</v>
          </cell>
          <cell r="U13" t="str">
            <v>0</v>
          </cell>
          <cell r="V13" t="str">
            <v>0</v>
          </cell>
          <cell r="W13" t="str">
            <v>0</v>
          </cell>
          <cell r="X13" t="str">
            <v>0</v>
          </cell>
          <cell r="Y13" t="str">
            <v>0</v>
          </cell>
          <cell r="Z13" t="str">
            <v>0</v>
          </cell>
          <cell r="AA13" t="str">
            <v>0</v>
          </cell>
          <cell r="AB13" t="str">
            <v>0</v>
          </cell>
          <cell r="AC13" t="str">
            <v>0</v>
          </cell>
          <cell r="AD13" t="str">
            <v>0</v>
          </cell>
          <cell r="AE13" t="str">
            <v>0</v>
          </cell>
          <cell r="AF13" t="str">
            <v>0</v>
          </cell>
          <cell r="AG13" t="str">
            <v>0</v>
          </cell>
          <cell r="AH13" t="str">
            <v>0</v>
          </cell>
          <cell r="AL13" t="str">
            <v>QA DB Cluster (Linux) (P620169)</v>
          </cell>
          <cell r="AM13" t="str">
            <v>0</v>
          </cell>
          <cell r="AN13" t="str">
            <v>0</v>
          </cell>
          <cell r="AO13" t="str">
            <v>0</v>
          </cell>
        </row>
        <row r="14">
          <cell r="B14" t="str">
            <v>2006 Systemwide ETDs (P610002)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1499</v>
          </cell>
          <cell r="M14">
            <v>186907</v>
          </cell>
          <cell r="N14">
            <v>186907</v>
          </cell>
          <cell r="O14">
            <v>375313</v>
          </cell>
          <cell r="P14">
            <v>249208</v>
          </cell>
          <cell r="Q14">
            <v>249208</v>
          </cell>
          <cell r="R14">
            <v>249208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747624</v>
          </cell>
          <cell r="AC14">
            <v>0</v>
          </cell>
          <cell r="AD14">
            <v>0</v>
          </cell>
          <cell r="AE14">
            <v>0</v>
          </cell>
          <cell r="AF14" t="str">
            <v>0</v>
          </cell>
          <cell r="AG14" t="str">
            <v>0</v>
          </cell>
          <cell r="AH14" t="str">
            <v>0</v>
          </cell>
          <cell r="AL14" t="str">
            <v>2006 Systemwide ETDs (P610002)</v>
          </cell>
          <cell r="AM14">
            <v>375313</v>
          </cell>
          <cell r="AN14">
            <v>747624</v>
          </cell>
          <cell r="AO14">
            <v>0</v>
          </cell>
        </row>
        <row r="15">
          <cell r="B15" t="str">
            <v>Stationary Hydrant Carts  (P213140)</v>
          </cell>
          <cell r="C15">
            <v>2767</v>
          </cell>
          <cell r="D15">
            <v>-328</v>
          </cell>
          <cell r="E15">
            <v>4953</v>
          </cell>
          <cell r="F15">
            <v>6166</v>
          </cell>
          <cell r="G15">
            <v>231</v>
          </cell>
          <cell r="H15">
            <v>25446</v>
          </cell>
          <cell r="I15">
            <v>19</v>
          </cell>
          <cell r="J15">
            <v>22972</v>
          </cell>
          <cell r="K15">
            <v>6959</v>
          </cell>
          <cell r="L15">
            <v>169638</v>
          </cell>
          <cell r="M15">
            <v>409532</v>
          </cell>
          <cell r="N15">
            <v>84088</v>
          </cell>
          <cell r="O15">
            <v>732443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1425328</v>
          </cell>
          <cell r="AG15">
            <v>1405939</v>
          </cell>
          <cell r="AH15">
            <v>1286167</v>
          </cell>
          <cell r="AL15" t="str">
            <v>Stationary Hydrant Carts  (P213140)</v>
          </cell>
          <cell r="AM15">
            <v>732443</v>
          </cell>
          <cell r="AN15">
            <v>0</v>
          </cell>
          <cell r="AO15">
            <v>0</v>
          </cell>
        </row>
        <row r="16">
          <cell r="B16" t="str">
            <v>Eastern Region Misc Equipment (P605009)</v>
          </cell>
          <cell r="C16">
            <v>197594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28194</v>
          </cell>
          <cell r="I16">
            <v>0</v>
          </cell>
          <cell r="J16">
            <v>109720</v>
          </cell>
          <cell r="K16">
            <v>57601</v>
          </cell>
          <cell r="L16">
            <v>5629</v>
          </cell>
          <cell r="M16">
            <v>29167</v>
          </cell>
          <cell r="N16">
            <v>29167</v>
          </cell>
          <cell r="O16">
            <v>457072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10800</v>
          </cell>
          <cell r="AD16">
            <v>10800</v>
          </cell>
          <cell r="AE16">
            <v>10800</v>
          </cell>
          <cell r="AF16" t="str">
            <v>0</v>
          </cell>
          <cell r="AG16">
            <v>79376</v>
          </cell>
          <cell r="AH16">
            <v>185734</v>
          </cell>
          <cell r="AL16" t="str">
            <v>Eastern Region Misc Equipment (P605009)</v>
          </cell>
          <cell r="AM16">
            <v>457072</v>
          </cell>
          <cell r="AN16">
            <v>0</v>
          </cell>
          <cell r="AO16">
            <v>10800</v>
          </cell>
        </row>
        <row r="17">
          <cell r="B17" t="str">
            <v>Tooling 2006 - Tracking Only (P605005)</v>
          </cell>
          <cell r="C17">
            <v>0</v>
          </cell>
          <cell r="D17">
            <v>0</v>
          </cell>
          <cell r="E17">
            <v>5500</v>
          </cell>
          <cell r="F17">
            <v>0</v>
          </cell>
          <cell r="G17">
            <v>38631</v>
          </cell>
          <cell r="H17">
            <v>19750</v>
          </cell>
          <cell r="I17">
            <v>17910</v>
          </cell>
          <cell r="J17">
            <v>27275</v>
          </cell>
          <cell r="K17">
            <v>66311</v>
          </cell>
          <cell r="L17">
            <v>46588</v>
          </cell>
          <cell r="M17">
            <v>41667</v>
          </cell>
          <cell r="N17">
            <v>41667</v>
          </cell>
          <cell r="O17">
            <v>305299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500004</v>
          </cell>
          <cell r="AD17">
            <v>0</v>
          </cell>
          <cell r="AE17">
            <v>0</v>
          </cell>
          <cell r="AF17">
            <v>454182</v>
          </cell>
          <cell r="AG17">
            <v>128169</v>
          </cell>
          <cell r="AH17">
            <v>281638</v>
          </cell>
          <cell r="AL17" t="str">
            <v>Tooling 2006 - Tracking Only (P605005)</v>
          </cell>
          <cell r="AM17">
            <v>305299</v>
          </cell>
          <cell r="AN17">
            <v>0</v>
          </cell>
          <cell r="AO17">
            <v>500004</v>
          </cell>
        </row>
        <row r="18">
          <cell r="B18" t="str">
            <v>Western Region Misc Equipment 2006 (P605010)</v>
          </cell>
          <cell r="C18">
            <v>138600</v>
          </cell>
          <cell r="D18">
            <v>-13626</v>
          </cell>
          <cell r="E18">
            <v>30268</v>
          </cell>
          <cell r="F18">
            <v>5775</v>
          </cell>
          <cell r="G18">
            <v>17714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21667</v>
          </cell>
          <cell r="N18">
            <v>21667</v>
          </cell>
          <cell r="O18">
            <v>222065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260004</v>
          </cell>
          <cell r="AD18">
            <v>0</v>
          </cell>
          <cell r="AE18">
            <v>0</v>
          </cell>
          <cell r="AF18" t="str">
            <v>0</v>
          </cell>
          <cell r="AG18">
            <v>984401</v>
          </cell>
          <cell r="AH18">
            <v>-806444</v>
          </cell>
          <cell r="AL18" t="str">
            <v>Western Region Misc Equipment 2006 (P605010)</v>
          </cell>
          <cell r="AM18">
            <v>222065</v>
          </cell>
          <cell r="AN18">
            <v>0</v>
          </cell>
          <cell r="AO18">
            <v>260004</v>
          </cell>
        </row>
        <row r="19">
          <cell r="B19" t="str">
            <v>Misc. Jacks 2006 (P605006)</v>
          </cell>
          <cell r="C19">
            <v>34900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56294</v>
          </cell>
          <cell r="I19">
            <v>47854</v>
          </cell>
          <cell r="J19">
            <v>6250</v>
          </cell>
          <cell r="K19">
            <v>0</v>
          </cell>
          <cell r="L19">
            <v>453</v>
          </cell>
          <cell r="M19">
            <v>13250</v>
          </cell>
          <cell r="N19">
            <v>13250</v>
          </cell>
          <cell r="O19">
            <v>172251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99996</v>
          </cell>
          <cell r="AD19">
            <v>0</v>
          </cell>
          <cell r="AE19">
            <v>0</v>
          </cell>
          <cell r="AF19">
            <v>104984</v>
          </cell>
          <cell r="AG19">
            <v>58502</v>
          </cell>
          <cell r="AH19">
            <v>24430</v>
          </cell>
          <cell r="AL19" t="str">
            <v>Misc. Jacks 2006 (P605006)</v>
          </cell>
          <cell r="AM19">
            <v>172251</v>
          </cell>
          <cell r="AN19">
            <v>0</v>
          </cell>
          <cell r="AO19">
            <v>99996</v>
          </cell>
        </row>
        <row r="20">
          <cell r="B20" t="str">
            <v>2005 GSE Shop Equipment (P410056)</v>
          </cell>
          <cell r="C20">
            <v>0</v>
          </cell>
          <cell r="D20">
            <v>0</v>
          </cell>
          <cell r="E20">
            <v>11366</v>
          </cell>
          <cell r="F20">
            <v>41888</v>
          </cell>
          <cell r="G20">
            <v>0</v>
          </cell>
          <cell r="H20">
            <v>5713</v>
          </cell>
          <cell r="I20">
            <v>-3119</v>
          </cell>
          <cell r="J20">
            <v>-13</v>
          </cell>
          <cell r="K20">
            <v>0</v>
          </cell>
          <cell r="L20">
            <v>0</v>
          </cell>
          <cell r="M20">
            <v>66667</v>
          </cell>
          <cell r="N20">
            <v>0</v>
          </cell>
          <cell r="O20">
            <v>122502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 t="str">
            <v>0</v>
          </cell>
          <cell r="AG20" t="str">
            <v>0</v>
          </cell>
          <cell r="AH20" t="str">
            <v>0</v>
          </cell>
          <cell r="AL20" t="str">
            <v>2005 GSE Shop Equipment (P410056)</v>
          </cell>
          <cell r="AM20">
            <v>122502</v>
          </cell>
          <cell r="AN20">
            <v>0</v>
          </cell>
          <cell r="AO20">
            <v>0</v>
          </cell>
        </row>
        <row r="21">
          <cell r="B21" t="str">
            <v>Misc Equipment - DAL (P605011)</v>
          </cell>
          <cell r="C21" t="str">
            <v>0</v>
          </cell>
          <cell r="D21" t="str">
            <v>0</v>
          </cell>
          <cell r="E21" t="str">
            <v>0</v>
          </cell>
          <cell r="F21" t="str">
            <v>0</v>
          </cell>
          <cell r="G21" t="str">
            <v>0</v>
          </cell>
          <cell r="H21" t="str">
            <v>0</v>
          </cell>
          <cell r="I21" t="str">
            <v>0</v>
          </cell>
          <cell r="J21" t="str">
            <v>0</v>
          </cell>
          <cell r="K21" t="str">
            <v>0</v>
          </cell>
          <cell r="L21" t="str">
            <v>0</v>
          </cell>
          <cell r="M21">
            <v>41667</v>
          </cell>
          <cell r="N21">
            <v>41667</v>
          </cell>
          <cell r="O21">
            <v>83334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500004</v>
          </cell>
          <cell r="AD21">
            <v>500004</v>
          </cell>
          <cell r="AE21">
            <v>0</v>
          </cell>
          <cell r="AF21" t="str">
            <v>0</v>
          </cell>
          <cell r="AG21" t="str">
            <v>0</v>
          </cell>
          <cell r="AH21" t="str">
            <v>0</v>
          </cell>
          <cell r="AL21" t="str">
            <v>Misc Equipment - DAL (P605011)</v>
          </cell>
          <cell r="AM21">
            <v>83334</v>
          </cell>
          <cell r="AN21">
            <v>0</v>
          </cell>
          <cell r="AO21">
            <v>500004</v>
          </cell>
        </row>
        <row r="22">
          <cell r="B22" t="str">
            <v>Eastern Region 2007 Misc Equipment (P705008)</v>
          </cell>
          <cell r="C22" t="str">
            <v>0</v>
          </cell>
          <cell r="D22" t="str">
            <v>0</v>
          </cell>
          <cell r="E22" t="str">
            <v>0</v>
          </cell>
          <cell r="F22" t="str">
            <v>0</v>
          </cell>
          <cell r="G22" t="str">
            <v>0</v>
          </cell>
          <cell r="H22" t="str">
            <v>0</v>
          </cell>
          <cell r="I22" t="str">
            <v>0</v>
          </cell>
          <cell r="J22" t="str">
            <v>0</v>
          </cell>
          <cell r="K22" t="str">
            <v>0</v>
          </cell>
          <cell r="L22" t="str">
            <v>0</v>
          </cell>
          <cell r="M22">
            <v>0</v>
          </cell>
          <cell r="N22">
            <v>0</v>
          </cell>
          <cell r="O22">
            <v>0</v>
          </cell>
          <cell r="P22">
            <v>40833</v>
          </cell>
          <cell r="Q22">
            <v>40833</v>
          </cell>
          <cell r="R22">
            <v>40833</v>
          </cell>
          <cell r="S22">
            <v>40833</v>
          </cell>
          <cell r="T22">
            <v>40833</v>
          </cell>
          <cell r="U22">
            <v>40833</v>
          </cell>
          <cell r="V22">
            <v>35000</v>
          </cell>
          <cell r="W22">
            <v>35000</v>
          </cell>
          <cell r="X22">
            <v>35000</v>
          </cell>
          <cell r="Y22">
            <v>0</v>
          </cell>
          <cell r="Z22">
            <v>0</v>
          </cell>
          <cell r="AA22">
            <v>0</v>
          </cell>
          <cell r="AB22">
            <v>349998</v>
          </cell>
          <cell r="AC22">
            <v>0</v>
          </cell>
          <cell r="AD22">
            <v>0</v>
          </cell>
          <cell r="AE22">
            <v>0</v>
          </cell>
          <cell r="AF22" t="str">
            <v>0</v>
          </cell>
          <cell r="AG22" t="str">
            <v>0</v>
          </cell>
          <cell r="AH22" t="str">
            <v>0</v>
          </cell>
          <cell r="AL22" t="str">
            <v>Eastern Region 2007 Misc Equipment (P705008)</v>
          </cell>
          <cell r="AM22">
            <v>0</v>
          </cell>
          <cell r="AN22">
            <v>349998</v>
          </cell>
          <cell r="AO22">
            <v>0</v>
          </cell>
        </row>
        <row r="23">
          <cell r="B23" t="str">
            <v>Western Region 2007 Misc Equipment (P705009)</v>
          </cell>
          <cell r="C23" t="str">
            <v>0</v>
          </cell>
          <cell r="D23" t="str">
            <v>0</v>
          </cell>
          <cell r="E23" t="str">
            <v>0</v>
          </cell>
          <cell r="F23" t="str">
            <v>0</v>
          </cell>
          <cell r="G23" t="str">
            <v>0</v>
          </cell>
          <cell r="H23" t="str">
            <v>0</v>
          </cell>
          <cell r="I23" t="str">
            <v>0</v>
          </cell>
          <cell r="J23" t="str">
            <v>0</v>
          </cell>
          <cell r="K23" t="str">
            <v>0</v>
          </cell>
          <cell r="L23" t="str">
            <v>0</v>
          </cell>
          <cell r="M23">
            <v>0</v>
          </cell>
          <cell r="N23">
            <v>0</v>
          </cell>
          <cell r="O23">
            <v>0</v>
          </cell>
          <cell r="P23">
            <v>48333</v>
          </cell>
          <cell r="Q23">
            <v>48333</v>
          </cell>
          <cell r="R23">
            <v>48333</v>
          </cell>
          <cell r="S23">
            <v>36000</v>
          </cell>
          <cell r="T23">
            <v>36000</v>
          </cell>
          <cell r="U23">
            <v>36000</v>
          </cell>
          <cell r="V23">
            <v>7333</v>
          </cell>
          <cell r="W23">
            <v>7333</v>
          </cell>
          <cell r="X23">
            <v>7333</v>
          </cell>
          <cell r="Y23">
            <v>0</v>
          </cell>
          <cell r="Z23">
            <v>0</v>
          </cell>
          <cell r="AA23">
            <v>0</v>
          </cell>
          <cell r="AB23">
            <v>274998</v>
          </cell>
          <cell r="AC23">
            <v>0</v>
          </cell>
          <cell r="AD23">
            <v>0</v>
          </cell>
          <cell r="AE23">
            <v>0</v>
          </cell>
          <cell r="AF23" t="str">
            <v>0</v>
          </cell>
          <cell r="AG23" t="str">
            <v>0</v>
          </cell>
          <cell r="AH23" t="str">
            <v>0</v>
          </cell>
          <cell r="AL23" t="str">
            <v>Western Region 2007 Misc Equipment (P705009)</v>
          </cell>
          <cell r="AM23">
            <v>0</v>
          </cell>
          <cell r="AN23">
            <v>274998</v>
          </cell>
          <cell r="AO23">
            <v>0</v>
          </cell>
        </row>
        <row r="24">
          <cell r="B24" t="str">
            <v>HDQ - Data Center UPS Replacement (P765007)</v>
          </cell>
          <cell r="C24" t="str">
            <v>0</v>
          </cell>
          <cell r="D24" t="str">
            <v>0</v>
          </cell>
          <cell r="E24" t="str">
            <v>0</v>
          </cell>
          <cell r="F24" t="str">
            <v>0</v>
          </cell>
          <cell r="G24" t="str">
            <v>0</v>
          </cell>
          <cell r="H24" t="str">
            <v>0</v>
          </cell>
          <cell r="I24" t="str">
            <v>0</v>
          </cell>
          <cell r="J24" t="str">
            <v>0</v>
          </cell>
          <cell r="K24" t="str">
            <v>0</v>
          </cell>
          <cell r="L24" t="str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187434</v>
          </cell>
          <cell r="R24">
            <v>187433</v>
          </cell>
          <cell r="S24">
            <v>187433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562300</v>
          </cell>
          <cell r="AC24">
            <v>0</v>
          </cell>
          <cell r="AD24">
            <v>0</v>
          </cell>
          <cell r="AE24">
            <v>0</v>
          </cell>
          <cell r="AF24" t="str">
            <v>0</v>
          </cell>
          <cell r="AG24" t="str">
            <v>0</v>
          </cell>
          <cell r="AH24" t="str">
            <v>0</v>
          </cell>
          <cell r="AL24" t="str">
            <v>HDQ - Data Center UPS Replacement (P765007)</v>
          </cell>
          <cell r="AM24">
            <v>0</v>
          </cell>
          <cell r="AN24">
            <v>562300</v>
          </cell>
          <cell r="AO24">
            <v>0</v>
          </cell>
        </row>
        <row r="25">
          <cell r="B25" t="str">
            <v>Provisioning Ground Equipment 2007 (P740010)</v>
          </cell>
          <cell r="C25" t="str">
            <v>0</v>
          </cell>
          <cell r="D25" t="str">
            <v>0</v>
          </cell>
          <cell r="E25" t="str">
            <v>0</v>
          </cell>
          <cell r="F25" t="str">
            <v>0</v>
          </cell>
          <cell r="G25" t="str">
            <v>0</v>
          </cell>
          <cell r="H25" t="str">
            <v>0</v>
          </cell>
          <cell r="I25" t="str">
            <v>0</v>
          </cell>
          <cell r="J25" t="str">
            <v>0</v>
          </cell>
          <cell r="K25" t="str">
            <v>0</v>
          </cell>
          <cell r="L25" t="str">
            <v>0</v>
          </cell>
          <cell r="M25">
            <v>0</v>
          </cell>
          <cell r="N25">
            <v>0</v>
          </cell>
          <cell r="O25">
            <v>0</v>
          </cell>
          <cell r="P25">
            <v>157533</v>
          </cell>
          <cell r="Q25">
            <v>157533</v>
          </cell>
          <cell r="R25">
            <v>157533</v>
          </cell>
          <cell r="S25">
            <v>157533</v>
          </cell>
          <cell r="T25">
            <v>157533</v>
          </cell>
          <cell r="U25">
            <v>157533</v>
          </cell>
          <cell r="V25">
            <v>157533</v>
          </cell>
          <cell r="W25">
            <v>157533</v>
          </cell>
          <cell r="X25">
            <v>157533</v>
          </cell>
          <cell r="Y25">
            <v>157533</v>
          </cell>
          <cell r="Z25">
            <v>157533</v>
          </cell>
          <cell r="AA25">
            <v>157533</v>
          </cell>
          <cell r="AB25">
            <v>1890396</v>
          </cell>
          <cell r="AC25">
            <v>0</v>
          </cell>
          <cell r="AD25">
            <v>0</v>
          </cell>
          <cell r="AE25">
            <v>0</v>
          </cell>
          <cell r="AF25" t="str">
            <v>0</v>
          </cell>
          <cell r="AG25" t="str">
            <v>0</v>
          </cell>
          <cell r="AH25" t="str">
            <v>0</v>
          </cell>
          <cell r="AL25" t="str">
            <v>Provisioning Ground Equipment 2007 (P740010)</v>
          </cell>
          <cell r="AM25">
            <v>0</v>
          </cell>
          <cell r="AN25">
            <v>1890396</v>
          </cell>
          <cell r="AO25">
            <v>0</v>
          </cell>
        </row>
        <row r="26">
          <cell r="B26" t="str">
            <v>Tooling 2006 - Tracking Only (P705003)</v>
          </cell>
          <cell r="C26" t="str">
            <v>0</v>
          </cell>
          <cell r="D26" t="str">
            <v>0</v>
          </cell>
          <cell r="E26" t="str">
            <v>0</v>
          </cell>
          <cell r="F26" t="str">
            <v>0</v>
          </cell>
          <cell r="G26" t="str">
            <v>0</v>
          </cell>
          <cell r="H26" t="str">
            <v>0</v>
          </cell>
          <cell r="I26" t="str">
            <v>0</v>
          </cell>
          <cell r="J26" t="str">
            <v>0</v>
          </cell>
          <cell r="K26" t="str">
            <v>0</v>
          </cell>
          <cell r="L26" t="str">
            <v>0</v>
          </cell>
          <cell r="M26">
            <v>0</v>
          </cell>
          <cell r="N26">
            <v>0</v>
          </cell>
          <cell r="O26">
            <v>0</v>
          </cell>
          <cell r="P26">
            <v>41667</v>
          </cell>
          <cell r="Q26">
            <v>41667</v>
          </cell>
          <cell r="R26">
            <v>41667</v>
          </cell>
          <cell r="S26">
            <v>41667</v>
          </cell>
          <cell r="T26">
            <v>41667</v>
          </cell>
          <cell r="U26">
            <v>41667</v>
          </cell>
          <cell r="V26">
            <v>41667</v>
          </cell>
          <cell r="W26">
            <v>41667</v>
          </cell>
          <cell r="X26">
            <v>41667</v>
          </cell>
          <cell r="Y26">
            <v>41667</v>
          </cell>
          <cell r="Z26">
            <v>41667</v>
          </cell>
          <cell r="AA26">
            <v>41667</v>
          </cell>
          <cell r="AB26">
            <v>500004</v>
          </cell>
          <cell r="AC26">
            <v>0</v>
          </cell>
          <cell r="AD26">
            <v>0</v>
          </cell>
          <cell r="AE26">
            <v>0</v>
          </cell>
          <cell r="AF26" t="str">
            <v>0</v>
          </cell>
          <cell r="AG26" t="str">
            <v>0</v>
          </cell>
          <cell r="AH26" t="str">
            <v>0</v>
          </cell>
          <cell r="AL26" t="str">
            <v>Tooling 2006 - Tracking Only (P705003)</v>
          </cell>
          <cell r="AM26">
            <v>0</v>
          </cell>
          <cell r="AN26">
            <v>500004</v>
          </cell>
          <cell r="AO26">
            <v>0</v>
          </cell>
        </row>
        <row r="27">
          <cell r="B27" t="str">
            <v>DAL Facility 2007 Misc Equipment (P705007)</v>
          </cell>
          <cell r="C27" t="str">
            <v>0</v>
          </cell>
          <cell r="D27" t="str">
            <v>0</v>
          </cell>
          <cell r="E27" t="str">
            <v>0</v>
          </cell>
          <cell r="F27" t="str">
            <v>0</v>
          </cell>
          <cell r="G27" t="str">
            <v>0</v>
          </cell>
          <cell r="H27" t="str">
            <v>0</v>
          </cell>
          <cell r="I27" t="str">
            <v>0</v>
          </cell>
          <cell r="J27" t="str">
            <v>0</v>
          </cell>
          <cell r="K27" t="str">
            <v>0</v>
          </cell>
          <cell r="L27" t="str">
            <v>0</v>
          </cell>
          <cell r="M27">
            <v>0</v>
          </cell>
          <cell r="N27">
            <v>0</v>
          </cell>
          <cell r="O27">
            <v>0</v>
          </cell>
          <cell r="P27">
            <v>41667</v>
          </cell>
          <cell r="Q27">
            <v>41667</v>
          </cell>
          <cell r="R27">
            <v>41667</v>
          </cell>
          <cell r="S27">
            <v>41667</v>
          </cell>
          <cell r="T27">
            <v>41667</v>
          </cell>
          <cell r="U27">
            <v>41667</v>
          </cell>
          <cell r="V27">
            <v>41667</v>
          </cell>
          <cell r="W27">
            <v>41667</v>
          </cell>
          <cell r="X27">
            <v>41667</v>
          </cell>
          <cell r="Y27">
            <v>41667</v>
          </cell>
          <cell r="Z27">
            <v>41667</v>
          </cell>
          <cell r="AA27">
            <v>41667</v>
          </cell>
          <cell r="AB27">
            <v>500004</v>
          </cell>
          <cell r="AC27">
            <v>0</v>
          </cell>
          <cell r="AD27">
            <v>0</v>
          </cell>
          <cell r="AE27">
            <v>0</v>
          </cell>
          <cell r="AF27" t="str">
            <v>0</v>
          </cell>
          <cell r="AG27" t="str">
            <v>0</v>
          </cell>
          <cell r="AH27" t="str">
            <v>0</v>
          </cell>
          <cell r="AL27" t="str">
            <v>DAL Facility 2007 Misc Equipment (P705007)</v>
          </cell>
          <cell r="AM27">
            <v>0</v>
          </cell>
          <cell r="AN27">
            <v>500004</v>
          </cell>
          <cell r="AO27">
            <v>0</v>
          </cell>
        </row>
        <row r="28">
          <cell r="B28" t="str">
            <v>HDQ - UPS Replacement (P765005)</v>
          </cell>
          <cell r="C28" t="str">
            <v>0</v>
          </cell>
          <cell r="D28" t="str">
            <v>0</v>
          </cell>
          <cell r="E28" t="str">
            <v>0</v>
          </cell>
          <cell r="F28" t="str">
            <v>0</v>
          </cell>
          <cell r="G28" t="str">
            <v>0</v>
          </cell>
          <cell r="H28" t="str">
            <v>0</v>
          </cell>
          <cell r="I28" t="str">
            <v>0</v>
          </cell>
          <cell r="J28" t="str">
            <v>0</v>
          </cell>
          <cell r="K28" t="str">
            <v>0</v>
          </cell>
          <cell r="L28" t="str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433600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433600</v>
          </cell>
          <cell r="AC28">
            <v>0</v>
          </cell>
          <cell r="AD28">
            <v>0</v>
          </cell>
          <cell r="AE28">
            <v>0</v>
          </cell>
          <cell r="AF28" t="str">
            <v>0</v>
          </cell>
          <cell r="AG28" t="str">
            <v>0</v>
          </cell>
          <cell r="AH28" t="str">
            <v>0</v>
          </cell>
          <cell r="AL28" t="str">
            <v>HDQ - UPS Replacement (P765005)</v>
          </cell>
          <cell r="AM28">
            <v>0</v>
          </cell>
          <cell r="AN28">
            <v>433600</v>
          </cell>
          <cell r="AO28">
            <v>0</v>
          </cell>
        </row>
        <row r="29">
          <cell r="B29" t="str">
            <v>HDQ - Sim Building UPS Replacement (P765003)</v>
          </cell>
          <cell r="C29" t="str">
            <v>0</v>
          </cell>
          <cell r="D29" t="str">
            <v>0</v>
          </cell>
          <cell r="E29" t="str">
            <v>0</v>
          </cell>
          <cell r="F29" t="str">
            <v>0</v>
          </cell>
          <cell r="G29" t="str">
            <v>0</v>
          </cell>
          <cell r="H29" t="str">
            <v>0</v>
          </cell>
          <cell r="I29" t="str">
            <v>0</v>
          </cell>
          <cell r="J29" t="str">
            <v>0</v>
          </cell>
          <cell r="K29" t="str">
            <v>0</v>
          </cell>
          <cell r="L29" t="str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222000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222000</v>
          </cell>
          <cell r="AC29">
            <v>0</v>
          </cell>
          <cell r="AD29">
            <v>0</v>
          </cell>
          <cell r="AE29">
            <v>0</v>
          </cell>
          <cell r="AF29" t="str">
            <v>0</v>
          </cell>
          <cell r="AG29" t="str">
            <v>0</v>
          </cell>
          <cell r="AH29" t="str">
            <v>0</v>
          </cell>
          <cell r="AL29" t="str">
            <v>HDQ - Sim Building UPS Replacement (P765003)</v>
          </cell>
          <cell r="AM29">
            <v>0</v>
          </cell>
          <cell r="AN29">
            <v>222000</v>
          </cell>
          <cell r="AO29">
            <v>0</v>
          </cell>
        </row>
        <row r="30">
          <cell r="B30" t="str">
            <v>2006 Materials Misc. Equipment (P605013)</v>
          </cell>
          <cell r="C30">
            <v>0</v>
          </cell>
          <cell r="D30">
            <v>0</v>
          </cell>
          <cell r="E30">
            <v>69100</v>
          </cell>
          <cell r="F30">
            <v>0</v>
          </cell>
          <cell r="G30">
            <v>5010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13333</v>
          </cell>
          <cell r="N30">
            <v>13333</v>
          </cell>
          <cell r="O30">
            <v>100776</v>
          </cell>
          <cell r="P30">
            <v>8333</v>
          </cell>
          <cell r="Q30">
            <v>8333</v>
          </cell>
          <cell r="R30">
            <v>8333</v>
          </cell>
          <cell r="S30">
            <v>8333</v>
          </cell>
          <cell r="T30">
            <v>8333</v>
          </cell>
          <cell r="U30">
            <v>8333</v>
          </cell>
          <cell r="V30">
            <v>8333</v>
          </cell>
          <cell r="W30">
            <v>8333</v>
          </cell>
          <cell r="X30">
            <v>8333</v>
          </cell>
          <cell r="Y30">
            <v>8333</v>
          </cell>
          <cell r="Z30">
            <v>8333</v>
          </cell>
          <cell r="AA30">
            <v>8333</v>
          </cell>
          <cell r="AB30">
            <v>99996</v>
          </cell>
          <cell r="AC30">
            <v>159996</v>
          </cell>
          <cell r="AD30">
            <v>0</v>
          </cell>
          <cell r="AE30">
            <v>0</v>
          </cell>
          <cell r="AF30" t="str">
            <v>0</v>
          </cell>
          <cell r="AG30">
            <v>52141</v>
          </cell>
          <cell r="AH30">
            <v>45564</v>
          </cell>
          <cell r="AL30" t="str">
            <v>2006 Materials Misc. Equipment (P605013)</v>
          </cell>
          <cell r="AM30">
            <v>100776</v>
          </cell>
          <cell r="AN30">
            <v>99996</v>
          </cell>
          <cell r="AO30">
            <v>159996</v>
          </cell>
        </row>
        <row r="31">
          <cell r="B31" t="str">
            <v>Boom Lifts (P605012)</v>
          </cell>
          <cell r="C31" t="str">
            <v>0</v>
          </cell>
          <cell r="D31" t="str">
            <v>0</v>
          </cell>
          <cell r="E31" t="str">
            <v>0</v>
          </cell>
          <cell r="F31" t="str">
            <v>0</v>
          </cell>
          <cell r="G31" t="str">
            <v>0</v>
          </cell>
          <cell r="H31" t="str">
            <v>0</v>
          </cell>
          <cell r="I31" t="str">
            <v>0</v>
          </cell>
          <cell r="J31" t="str">
            <v>0</v>
          </cell>
          <cell r="K31" t="str">
            <v>0</v>
          </cell>
          <cell r="L31" t="str">
            <v>0</v>
          </cell>
          <cell r="M31">
            <v>20833</v>
          </cell>
          <cell r="N31">
            <v>20833</v>
          </cell>
          <cell r="O31">
            <v>41666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 t="str">
            <v>0</v>
          </cell>
          <cell r="AG31" t="str">
            <v>0</v>
          </cell>
          <cell r="AH31" t="str">
            <v>0</v>
          </cell>
          <cell r="AL31" t="str">
            <v>Boom Lifts (P605012)</v>
          </cell>
          <cell r="AM31">
            <v>41666</v>
          </cell>
          <cell r="AN31">
            <v>0</v>
          </cell>
          <cell r="AO31">
            <v>0</v>
          </cell>
        </row>
        <row r="32">
          <cell r="B32" t="str">
            <v>Inspection Misc Equipment 2006 (P605014)</v>
          </cell>
          <cell r="C32" t="str">
            <v>0</v>
          </cell>
          <cell r="D32" t="str">
            <v>0</v>
          </cell>
          <cell r="E32" t="str">
            <v>0</v>
          </cell>
          <cell r="F32" t="str">
            <v>0</v>
          </cell>
          <cell r="G32" t="str">
            <v>0</v>
          </cell>
          <cell r="H32" t="str">
            <v>0</v>
          </cell>
          <cell r="I32" t="str">
            <v>0</v>
          </cell>
          <cell r="J32" t="str">
            <v>0</v>
          </cell>
          <cell r="K32" t="str">
            <v>0</v>
          </cell>
          <cell r="L32" t="str">
            <v>0</v>
          </cell>
          <cell r="M32">
            <v>16000</v>
          </cell>
          <cell r="N32">
            <v>16000</v>
          </cell>
          <cell r="O32">
            <v>32000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50000</v>
          </cell>
          <cell r="AD32">
            <v>50000</v>
          </cell>
          <cell r="AE32">
            <v>50000</v>
          </cell>
          <cell r="AF32" t="str">
            <v>0</v>
          </cell>
          <cell r="AG32">
            <v>27656</v>
          </cell>
          <cell r="AH32">
            <v>64400</v>
          </cell>
          <cell r="AL32" t="str">
            <v>Inspection Misc Equipment 2006 (P605014)</v>
          </cell>
          <cell r="AM32">
            <v>32000</v>
          </cell>
          <cell r="AN32">
            <v>0</v>
          </cell>
          <cell r="AO32">
            <v>50000</v>
          </cell>
        </row>
        <row r="33">
          <cell r="B33" t="str">
            <v>2005 Provisioning Ground Equipment (P440019)</v>
          </cell>
          <cell r="C33">
            <v>31348</v>
          </cell>
          <cell r="D33">
            <v>-369</v>
          </cell>
          <cell r="E33">
            <v>6021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 t="str">
            <v>0</v>
          </cell>
          <cell r="N33" t="str">
            <v>0</v>
          </cell>
          <cell r="O33">
            <v>37000</v>
          </cell>
          <cell r="P33" t="str">
            <v>0</v>
          </cell>
          <cell r="Q33" t="str">
            <v>0</v>
          </cell>
          <cell r="R33" t="str">
            <v>0</v>
          </cell>
          <cell r="S33" t="str">
            <v>0</v>
          </cell>
          <cell r="T33" t="str">
            <v>0</v>
          </cell>
          <cell r="U33" t="str">
            <v>0</v>
          </cell>
          <cell r="V33" t="str">
            <v>0</v>
          </cell>
          <cell r="W33" t="str">
            <v>0</v>
          </cell>
          <cell r="X33" t="str">
            <v>0</v>
          </cell>
          <cell r="Y33" t="str">
            <v>0</v>
          </cell>
          <cell r="Z33" t="str">
            <v>0</v>
          </cell>
          <cell r="AA33" t="str">
            <v>0</v>
          </cell>
          <cell r="AB33" t="str">
            <v>0</v>
          </cell>
          <cell r="AC33" t="str">
            <v>0</v>
          </cell>
          <cell r="AD33" t="str">
            <v>0</v>
          </cell>
          <cell r="AE33" t="str">
            <v>0</v>
          </cell>
          <cell r="AF33" t="str">
            <v>0</v>
          </cell>
          <cell r="AG33" t="str">
            <v>0</v>
          </cell>
          <cell r="AH33">
            <v>1403091</v>
          </cell>
          <cell r="AL33" t="str">
            <v>2005 Provisioning Ground Equipment (P440019)</v>
          </cell>
          <cell r="AM33">
            <v>37000</v>
          </cell>
          <cell r="AN33" t="str">
            <v>0</v>
          </cell>
          <cell r="AO33" t="str">
            <v>0</v>
          </cell>
        </row>
        <row r="34">
          <cell r="B34" t="str">
            <v>FES - 3/4 ton Pick-up with lift (P665052)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29109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29109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 t="str">
            <v>0</v>
          </cell>
          <cell r="AG34" t="str">
            <v>0</v>
          </cell>
          <cell r="AH34" t="str">
            <v>0</v>
          </cell>
          <cell r="AL34" t="str">
            <v>FES - 3/4 ton Pick-up with lift (P665052)</v>
          </cell>
          <cell r="AM34">
            <v>29109</v>
          </cell>
          <cell r="AN34">
            <v>0</v>
          </cell>
          <cell r="AO34">
            <v>0</v>
          </cell>
        </row>
        <row r="35">
          <cell r="B35" t="str">
            <v>ISP - Walk-in Cooler (P308080)</v>
          </cell>
          <cell r="C35" t="str">
            <v>0</v>
          </cell>
          <cell r="D35" t="str">
            <v>0</v>
          </cell>
          <cell r="E35" t="str">
            <v>0</v>
          </cell>
          <cell r="F35" t="str">
            <v>0</v>
          </cell>
          <cell r="G35" t="str">
            <v>0</v>
          </cell>
          <cell r="H35" t="str">
            <v>0</v>
          </cell>
          <cell r="I35" t="str">
            <v>0</v>
          </cell>
          <cell r="J35" t="str">
            <v>0</v>
          </cell>
          <cell r="K35" t="str">
            <v>0</v>
          </cell>
          <cell r="L35" t="str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 t="str">
            <v>0</v>
          </cell>
          <cell r="AG35" t="str">
            <v>0</v>
          </cell>
          <cell r="AH35" t="str">
            <v>0</v>
          </cell>
          <cell r="AL35" t="str">
            <v>ISP - Walk-in Cooler (P308080)</v>
          </cell>
          <cell r="AM35">
            <v>0</v>
          </cell>
          <cell r="AN35">
            <v>0</v>
          </cell>
          <cell r="AO35">
            <v>0</v>
          </cell>
        </row>
        <row r="36">
          <cell r="B36" t="str">
            <v>2004 Provisioning Ground Equipment (P440003)</v>
          </cell>
          <cell r="C36">
            <v>14942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 t="str">
            <v>0</v>
          </cell>
          <cell r="N36" t="str">
            <v>0</v>
          </cell>
          <cell r="O36">
            <v>14942</v>
          </cell>
          <cell r="P36" t="str">
            <v>0</v>
          </cell>
          <cell r="Q36" t="str">
            <v>0</v>
          </cell>
          <cell r="R36" t="str">
            <v>0</v>
          </cell>
          <cell r="S36" t="str">
            <v>0</v>
          </cell>
          <cell r="T36" t="str">
            <v>0</v>
          </cell>
          <cell r="U36" t="str">
            <v>0</v>
          </cell>
          <cell r="V36" t="str">
            <v>0</v>
          </cell>
          <cell r="W36" t="str">
            <v>0</v>
          </cell>
          <cell r="X36" t="str">
            <v>0</v>
          </cell>
          <cell r="Y36" t="str">
            <v>0</v>
          </cell>
          <cell r="Z36" t="str">
            <v>0</v>
          </cell>
          <cell r="AA36" t="str">
            <v>0</v>
          </cell>
          <cell r="AB36" t="str">
            <v>0</v>
          </cell>
          <cell r="AC36" t="str">
            <v>0</v>
          </cell>
          <cell r="AD36" t="str">
            <v>0</v>
          </cell>
          <cell r="AE36" t="str">
            <v>0</v>
          </cell>
          <cell r="AF36" t="str">
            <v>0</v>
          </cell>
          <cell r="AG36">
            <v>1420817</v>
          </cell>
          <cell r="AH36">
            <v>869448</v>
          </cell>
          <cell r="AL36" t="str">
            <v>2004 Provisioning Ground Equipment (P440003)</v>
          </cell>
          <cell r="AM36">
            <v>14942</v>
          </cell>
          <cell r="AN36" t="str">
            <v>0</v>
          </cell>
          <cell r="AO36" t="str">
            <v>0</v>
          </cell>
        </row>
        <row r="37">
          <cell r="B37" t="str">
            <v>2006 Voice Infrastructure Upgrades-Digital Recorders (P620114)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13510</v>
          </cell>
          <cell r="L37">
            <v>0</v>
          </cell>
          <cell r="M37" t="str">
            <v>0</v>
          </cell>
          <cell r="N37" t="str">
            <v>0</v>
          </cell>
          <cell r="O37">
            <v>13510</v>
          </cell>
          <cell r="P37" t="str">
            <v>0</v>
          </cell>
          <cell r="Q37" t="str">
            <v>0</v>
          </cell>
          <cell r="R37" t="str">
            <v>0</v>
          </cell>
          <cell r="S37" t="str">
            <v>0</v>
          </cell>
          <cell r="T37" t="str">
            <v>0</v>
          </cell>
          <cell r="U37" t="str">
            <v>0</v>
          </cell>
          <cell r="V37" t="str">
            <v>0</v>
          </cell>
          <cell r="W37" t="str">
            <v>0</v>
          </cell>
          <cell r="X37" t="str">
            <v>0</v>
          </cell>
          <cell r="Y37" t="str">
            <v>0</v>
          </cell>
          <cell r="Z37" t="str">
            <v>0</v>
          </cell>
          <cell r="AA37" t="str">
            <v>0</v>
          </cell>
          <cell r="AB37" t="str">
            <v>0</v>
          </cell>
          <cell r="AC37" t="str">
            <v>0</v>
          </cell>
          <cell r="AD37" t="str">
            <v>0</v>
          </cell>
          <cell r="AE37" t="str">
            <v>0</v>
          </cell>
          <cell r="AF37" t="str">
            <v>0</v>
          </cell>
          <cell r="AG37" t="str">
            <v>0</v>
          </cell>
          <cell r="AH37" t="str">
            <v>0</v>
          </cell>
          <cell r="AL37" t="str">
            <v>2006 Voice Infrastructure Upgrades-Digital Recorders (P620114)</v>
          </cell>
          <cell r="AM37">
            <v>13510</v>
          </cell>
          <cell r="AN37" t="str">
            <v>0</v>
          </cell>
          <cell r="AO37" t="str">
            <v>0</v>
          </cell>
        </row>
        <row r="38">
          <cell r="B38" t="str">
            <v>2004 System Ground Equipment (P410037)</v>
          </cell>
          <cell r="C38">
            <v>0</v>
          </cell>
          <cell r="D38">
            <v>0</v>
          </cell>
          <cell r="E38">
            <v>0</v>
          </cell>
          <cell r="F38">
            <v>3050</v>
          </cell>
          <cell r="G38">
            <v>0</v>
          </cell>
          <cell r="H38">
            <v>206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 t="str">
            <v>0</v>
          </cell>
          <cell r="N38" t="str">
            <v>0</v>
          </cell>
          <cell r="O38">
            <v>3256</v>
          </cell>
          <cell r="P38" t="str">
            <v>0</v>
          </cell>
          <cell r="Q38" t="str">
            <v>0</v>
          </cell>
          <cell r="R38" t="str">
            <v>0</v>
          </cell>
          <cell r="S38" t="str">
            <v>0</v>
          </cell>
          <cell r="T38" t="str">
            <v>0</v>
          </cell>
          <cell r="U38" t="str">
            <v>0</v>
          </cell>
          <cell r="V38" t="str">
            <v>0</v>
          </cell>
          <cell r="W38" t="str">
            <v>0</v>
          </cell>
          <cell r="X38" t="str">
            <v>0</v>
          </cell>
          <cell r="Y38" t="str">
            <v>0</v>
          </cell>
          <cell r="Z38" t="str">
            <v>0</v>
          </cell>
          <cell r="AA38" t="str">
            <v>0</v>
          </cell>
          <cell r="AB38" t="str">
            <v>0</v>
          </cell>
          <cell r="AC38" t="str">
            <v>0</v>
          </cell>
          <cell r="AD38" t="str">
            <v>0</v>
          </cell>
          <cell r="AE38" t="str">
            <v>0</v>
          </cell>
          <cell r="AF38" t="str">
            <v>0</v>
          </cell>
          <cell r="AG38">
            <v>5594806</v>
          </cell>
          <cell r="AH38">
            <v>3080446</v>
          </cell>
          <cell r="AL38" t="str">
            <v>2004 System Ground Equipment (P410037)</v>
          </cell>
          <cell r="AM38">
            <v>3256</v>
          </cell>
          <cell r="AN38" t="str">
            <v>0</v>
          </cell>
          <cell r="AO38" t="str">
            <v>0</v>
          </cell>
        </row>
        <row r="39">
          <cell r="B39" t="str">
            <v>BUR - New Ice Machine and Bin (P510037)</v>
          </cell>
          <cell r="C39">
            <v>0</v>
          </cell>
          <cell r="D39">
            <v>0</v>
          </cell>
          <cell r="E39">
            <v>0</v>
          </cell>
          <cell r="F39">
            <v>474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 t="str">
            <v>0</v>
          </cell>
          <cell r="N39" t="str">
            <v>0</v>
          </cell>
          <cell r="O39">
            <v>474</v>
          </cell>
          <cell r="P39" t="str">
            <v>0</v>
          </cell>
          <cell r="Q39" t="str">
            <v>0</v>
          </cell>
          <cell r="R39" t="str">
            <v>0</v>
          </cell>
          <cell r="S39" t="str">
            <v>0</v>
          </cell>
          <cell r="T39" t="str">
            <v>0</v>
          </cell>
          <cell r="U39" t="str">
            <v>0</v>
          </cell>
          <cell r="V39" t="str">
            <v>0</v>
          </cell>
          <cell r="W39" t="str">
            <v>0</v>
          </cell>
          <cell r="X39" t="str">
            <v>0</v>
          </cell>
          <cell r="Y39" t="str">
            <v>0</v>
          </cell>
          <cell r="Z39" t="str">
            <v>0</v>
          </cell>
          <cell r="AA39" t="str">
            <v>0</v>
          </cell>
          <cell r="AB39" t="str">
            <v>0</v>
          </cell>
          <cell r="AC39" t="str">
            <v>0</v>
          </cell>
          <cell r="AD39" t="str">
            <v>0</v>
          </cell>
          <cell r="AE39" t="str">
            <v>0</v>
          </cell>
          <cell r="AF39" t="str">
            <v>0</v>
          </cell>
          <cell r="AG39" t="str">
            <v>0</v>
          </cell>
          <cell r="AH39">
            <v>5746</v>
          </cell>
          <cell r="AL39" t="str">
            <v>BUR - New Ice Machine and Bin (P510037)</v>
          </cell>
          <cell r="AM39">
            <v>474</v>
          </cell>
          <cell r="AN39" t="str">
            <v>0</v>
          </cell>
          <cell r="AO39" t="str">
            <v>0</v>
          </cell>
        </row>
        <row r="40">
          <cell r="B40" t="str">
            <v>TUS - New Ice Machine and Bin (P510035)</v>
          </cell>
          <cell r="C40">
            <v>322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 t="str">
            <v>0</v>
          </cell>
          <cell r="N40" t="str">
            <v>0</v>
          </cell>
          <cell r="O40">
            <v>322</v>
          </cell>
          <cell r="P40" t="str">
            <v>0</v>
          </cell>
          <cell r="Q40" t="str">
            <v>0</v>
          </cell>
          <cell r="R40" t="str">
            <v>0</v>
          </cell>
          <cell r="S40" t="str">
            <v>0</v>
          </cell>
          <cell r="T40" t="str">
            <v>0</v>
          </cell>
          <cell r="U40" t="str">
            <v>0</v>
          </cell>
          <cell r="V40" t="str">
            <v>0</v>
          </cell>
          <cell r="W40" t="str">
            <v>0</v>
          </cell>
          <cell r="X40" t="str">
            <v>0</v>
          </cell>
          <cell r="Y40" t="str">
            <v>0</v>
          </cell>
          <cell r="Z40" t="str">
            <v>0</v>
          </cell>
          <cell r="AA40" t="str">
            <v>0</v>
          </cell>
          <cell r="AB40" t="str">
            <v>0</v>
          </cell>
          <cell r="AC40" t="str">
            <v>0</v>
          </cell>
          <cell r="AD40" t="str">
            <v>0</v>
          </cell>
          <cell r="AE40" t="str">
            <v>0</v>
          </cell>
          <cell r="AF40" t="str">
            <v>0</v>
          </cell>
          <cell r="AG40" t="str">
            <v>0</v>
          </cell>
          <cell r="AH40">
            <v>5746</v>
          </cell>
          <cell r="AL40" t="str">
            <v>TUS - New Ice Machine and Bin (P510035)</v>
          </cell>
          <cell r="AM40">
            <v>322</v>
          </cell>
          <cell r="AN40" t="str">
            <v>0</v>
          </cell>
          <cell r="AO40" t="str">
            <v>0</v>
          </cell>
        </row>
        <row r="41">
          <cell r="B41" t="str">
            <v>TRN - Training PCs for All Stations (P510031)</v>
          </cell>
          <cell r="C41">
            <v>0</v>
          </cell>
          <cell r="D41">
            <v>0</v>
          </cell>
          <cell r="E41">
            <v>37978</v>
          </cell>
          <cell r="F41">
            <v>5630</v>
          </cell>
          <cell r="G41">
            <v>-43607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 t="str">
            <v>0</v>
          </cell>
          <cell r="N41" t="str">
            <v>0</v>
          </cell>
          <cell r="O41">
            <v>1</v>
          </cell>
          <cell r="P41" t="str">
            <v>0</v>
          </cell>
          <cell r="Q41" t="str">
            <v>0</v>
          </cell>
          <cell r="R41" t="str">
            <v>0</v>
          </cell>
          <cell r="S41" t="str">
            <v>0</v>
          </cell>
          <cell r="T41" t="str">
            <v>0</v>
          </cell>
          <cell r="U41" t="str">
            <v>0</v>
          </cell>
          <cell r="V41" t="str">
            <v>0</v>
          </cell>
          <cell r="W41" t="str">
            <v>0</v>
          </cell>
          <cell r="X41" t="str">
            <v>0</v>
          </cell>
          <cell r="Y41" t="str">
            <v>0</v>
          </cell>
          <cell r="Z41" t="str">
            <v>0</v>
          </cell>
          <cell r="AA41" t="str">
            <v>0</v>
          </cell>
          <cell r="AB41" t="str">
            <v>0</v>
          </cell>
          <cell r="AC41" t="str">
            <v>0</v>
          </cell>
          <cell r="AD41" t="str">
            <v>0</v>
          </cell>
          <cell r="AE41" t="str">
            <v>0</v>
          </cell>
          <cell r="AF41" t="str">
            <v>0</v>
          </cell>
          <cell r="AG41" t="str">
            <v>0</v>
          </cell>
          <cell r="AH41" t="str">
            <v>0</v>
          </cell>
          <cell r="AL41" t="str">
            <v>TRN - Training PCs for All Stations (P510031)</v>
          </cell>
          <cell r="AM41">
            <v>1</v>
          </cell>
          <cell r="AN41" t="str">
            <v>0</v>
          </cell>
          <cell r="AO41" t="str">
            <v>0</v>
          </cell>
        </row>
        <row r="42">
          <cell r="B42" t="str">
            <v>2007 Systemwide Ground Equipment (P710008)</v>
          </cell>
          <cell r="C42" t="str">
            <v>0</v>
          </cell>
          <cell r="D42" t="str">
            <v>0</v>
          </cell>
          <cell r="E42" t="str">
            <v>0</v>
          </cell>
          <cell r="F42" t="str">
            <v>0</v>
          </cell>
          <cell r="G42" t="str">
            <v>0</v>
          </cell>
          <cell r="H42" t="str">
            <v>0</v>
          </cell>
          <cell r="I42" t="str">
            <v>0</v>
          </cell>
          <cell r="J42" t="str">
            <v>0</v>
          </cell>
          <cell r="K42" t="str">
            <v>0</v>
          </cell>
          <cell r="L42" t="str">
            <v>0</v>
          </cell>
          <cell r="M42">
            <v>0</v>
          </cell>
          <cell r="N42">
            <v>0</v>
          </cell>
          <cell r="O42">
            <v>0</v>
          </cell>
          <cell r="P42">
            <v>812083</v>
          </cell>
          <cell r="Q42">
            <v>812083</v>
          </cell>
          <cell r="R42">
            <v>812083</v>
          </cell>
          <cell r="S42">
            <v>812083</v>
          </cell>
          <cell r="T42">
            <v>812083</v>
          </cell>
          <cell r="U42">
            <v>812083</v>
          </cell>
          <cell r="V42">
            <v>812083</v>
          </cell>
          <cell r="W42">
            <v>812083</v>
          </cell>
          <cell r="X42">
            <v>812083</v>
          </cell>
          <cell r="Y42">
            <v>812083</v>
          </cell>
          <cell r="Z42">
            <v>812083</v>
          </cell>
          <cell r="AA42">
            <v>812083</v>
          </cell>
          <cell r="AB42">
            <v>9744996</v>
          </cell>
          <cell r="AC42">
            <v>0</v>
          </cell>
          <cell r="AD42">
            <v>0</v>
          </cell>
          <cell r="AE42">
            <v>0</v>
          </cell>
          <cell r="AF42" t="str">
            <v>0</v>
          </cell>
          <cell r="AG42" t="str">
            <v>0</v>
          </cell>
          <cell r="AH42" t="str">
            <v>0</v>
          </cell>
          <cell r="AL42" t="str">
            <v>2007 Systemwide Ground Equipment (P710008)</v>
          </cell>
          <cell r="AM42">
            <v>0</v>
          </cell>
          <cell r="AN42">
            <v>9744996</v>
          </cell>
          <cell r="AO42">
            <v>0</v>
          </cell>
        </row>
        <row r="43">
          <cell r="B43" t="str">
            <v>Production Database to Linux (P620163)</v>
          </cell>
          <cell r="C43" t="str">
            <v>0</v>
          </cell>
          <cell r="D43" t="str">
            <v>0</v>
          </cell>
          <cell r="E43" t="str">
            <v>0</v>
          </cell>
          <cell r="F43" t="str">
            <v>0</v>
          </cell>
          <cell r="G43" t="str">
            <v>0</v>
          </cell>
          <cell r="H43" t="str">
            <v>0</v>
          </cell>
          <cell r="I43" t="str">
            <v>0</v>
          </cell>
          <cell r="J43" t="str">
            <v>0</v>
          </cell>
          <cell r="K43" t="str">
            <v>0</v>
          </cell>
          <cell r="L43" t="str">
            <v>0</v>
          </cell>
          <cell r="M43" t="str">
            <v>0</v>
          </cell>
          <cell r="N43" t="str">
            <v>0</v>
          </cell>
          <cell r="O43" t="str">
            <v>0</v>
          </cell>
          <cell r="P43" t="str">
            <v>0</v>
          </cell>
          <cell r="Q43" t="str">
            <v>0</v>
          </cell>
          <cell r="R43" t="str">
            <v>0</v>
          </cell>
          <cell r="S43" t="str">
            <v>0</v>
          </cell>
          <cell r="T43" t="str">
            <v>0</v>
          </cell>
          <cell r="U43" t="str">
            <v>0</v>
          </cell>
          <cell r="V43" t="str">
            <v>0</v>
          </cell>
          <cell r="W43" t="str">
            <v>0</v>
          </cell>
          <cell r="X43" t="str">
            <v>0</v>
          </cell>
          <cell r="Y43" t="str">
            <v>0</v>
          </cell>
          <cell r="Z43" t="str">
            <v>0</v>
          </cell>
          <cell r="AA43" t="str">
            <v>0</v>
          </cell>
          <cell r="AB43" t="str">
            <v>0</v>
          </cell>
          <cell r="AC43" t="str">
            <v>0</v>
          </cell>
          <cell r="AD43" t="str">
            <v>0</v>
          </cell>
          <cell r="AE43" t="str">
            <v>0</v>
          </cell>
          <cell r="AF43" t="str">
            <v>0</v>
          </cell>
          <cell r="AG43" t="str">
            <v>0</v>
          </cell>
          <cell r="AH43" t="str">
            <v>0</v>
          </cell>
          <cell r="AL43" t="str">
            <v>Production Database to Linux (P620163)</v>
          </cell>
          <cell r="AM43" t="str">
            <v>0</v>
          </cell>
          <cell r="AN43" t="str">
            <v>0</v>
          </cell>
          <cell r="AO43" t="str">
            <v>0</v>
          </cell>
        </row>
        <row r="44">
          <cell r="B44" t="str">
            <v>2007 - Lightning Notification Systems (P710013)</v>
          </cell>
          <cell r="C44" t="str">
            <v>0</v>
          </cell>
          <cell r="D44" t="str">
            <v>0</v>
          </cell>
          <cell r="E44" t="str">
            <v>0</v>
          </cell>
          <cell r="F44" t="str">
            <v>0</v>
          </cell>
          <cell r="G44" t="str">
            <v>0</v>
          </cell>
          <cell r="H44" t="str">
            <v>0</v>
          </cell>
          <cell r="I44" t="str">
            <v>0</v>
          </cell>
          <cell r="J44" t="str">
            <v>0</v>
          </cell>
          <cell r="K44" t="str">
            <v>0</v>
          </cell>
          <cell r="L44" t="str">
            <v>0</v>
          </cell>
          <cell r="M44">
            <v>0</v>
          </cell>
          <cell r="N44">
            <v>0</v>
          </cell>
          <cell r="O44">
            <v>0</v>
          </cell>
          <cell r="P44">
            <v>51042</v>
          </cell>
          <cell r="Q44">
            <v>51042</v>
          </cell>
          <cell r="R44">
            <v>51042</v>
          </cell>
          <cell r="S44">
            <v>51042</v>
          </cell>
          <cell r="T44">
            <v>51042</v>
          </cell>
          <cell r="U44">
            <v>51042</v>
          </cell>
          <cell r="V44">
            <v>51042</v>
          </cell>
          <cell r="W44">
            <v>51042</v>
          </cell>
          <cell r="X44">
            <v>51042</v>
          </cell>
          <cell r="Y44">
            <v>51042</v>
          </cell>
          <cell r="Z44">
            <v>51042</v>
          </cell>
          <cell r="AA44">
            <v>51042</v>
          </cell>
          <cell r="AB44">
            <v>612504</v>
          </cell>
          <cell r="AC44">
            <v>206502</v>
          </cell>
          <cell r="AD44">
            <v>0</v>
          </cell>
          <cell r="AE44">
            <v>0</v>
          </cell>
          <cell r="AF44" t="str">
            <v>0</v>
          </cell>
          <cell r="AG44" t="str">
            <v>0</v>
          </cell>
          <cell r="AH44" t="str">
            <v>0</v>
          </cell>
          <cell r="AL44" t="str">
            <v>2007 - Lightning Notification Systems (P710013)</v>
          </cell>
          <cell r="AM44">
            <v>0</v>
          </cell>
          <cell r="AN44">
            <v>612504</v>
          </cell>
          <cell r="AO44">
            <v>206502</v>
          </cell>
        </row>
        <row r="45">
          <cell r="B45" t="str">
            <v>Technical Services Knowledge Base (P620204)</v>
          </cell>
          <cell r="C45" t="str">
            <v>0</v>
          </cell>
          <cell r="D45" t="str">
            <v>0</v>
          </cell>
          <cell r="E45" t="str">
            <v>0</v>
          </cell>
          <cell r="F45" t="str">
            <v>0</v>
          </cell>
          <cell r="G45" t="str">
            <v>0</v>
          </cell>
          <cell r="H45" t="str">
            <v>0</v>
          </cell>
          <cell r="I45" t="str">
            <v>0</v>
          </cell>
          <cell r="J45" t="str">
            <v>0</v>
          </cell>
          <cell r="K45" t="str">
            <v>0</v>
          </cell>
          <cell r="L45" t="str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180000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180000</v>
          </cell>
          <cell r="AC45">
            <v>0</v>
          </cell>
          <cell r="AD45">
            <v>0</v>
          </cell>
          <cell r="AE45">
            <v>0</v>
          </cell>
          <cell r="AF45" t="str">
            <v>0</v>
          </cell>
          <cell r="AG45" t="str">
            <v>0</v>
          </cell>
          <cell r="AH45" t="str">
            <v>0</v>
          </cell>
          <cell r="AL45" t="str">
            <v>Technical Services Knowledge Base (P620204)</v>
          </cell>
          <cell r="AM45">
            <v>0</v>
          </cell>
          <cell r="AN45">
            <v>180000</v>
          </cell>
          <cell r="AO45">
            <v>0</v>
          </cell>
        </row>
        <row r="46">
          <cell r="B46" t="str">
            <v>PHX - Jetway Ground Power Hoists (P510022)</v>
          </cell>
          <cell r="C46" t="str">
            <v>0</v>
          </cell>
          <cell r="D46" t="str">
            <v>0</v>
          </cell>
          <cell r="E46" t="str">
            <v>0</v>
          </cell>
          <cell r="F46" t="str">
            <v>0</v>
          </cell>
          <cell r="G46" t="str">
            <v>0</v>
          </cell>
          <cell r="H46" t="str">
            <v>0</v>
          </cell>
          <cell r="I46" t="str">
            <v>0</v>
          </cell>
          <cell r="J46" t="str">
            <v>0</v>
          </cell>
          <cell r="K46" t="str">
            <v>0</v>
          </cell>
          <cell r="L46" t="str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100023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100023</v>
          </cell>
          <cell r="AC46">
            <v>0</v>
          </cell>
          <cell r="AD46">
            <v>0</v>
          </cell>
          <cell r="AE46">
            <v>0</v>
          </cell>
          <cell r="AF46" t="str">
            <v>0</v>
          </cell>
          <cell r="AG46" t="str">
            <v>0</v>
          </cell>
          <cell r="AH46" t="str">
            <v>0</v>
          </cell>
          <cell r="AL46" t="str">
            <v>PHX - Jetway Ground Power Hoists (P510022)</v>
          </cell>
          <cell r="AM46">
            <v>0</v>
          </cell>
          <cell r="AN46">
            <v>100023</v>
          </cell>
          <cell r="AO46">
            <v>0</v>
          </cell>
        </row>
        <row r="47">
          <cell r="B47" t="str">
            <v>PHX - CCTV System Upgrade (P510021)</v>
          </cell>
          <cell r="C47" t="str">
            <v>0</v>
          </cell>
          <cell r="D47" t="str">
            <v>0</v>
          </cell>
          <cell r="E47" t="str">
            <v>0</v>
          </cell>
          <cell r="F47" t="str">
            <v>0</v>
          </cell>
          <cell r="G47" t="str">
            <v>0</v>
          </cell>
          <cell r="H47" t="str">
            <v>0</v>
          </cell>
          <cell r="I47" t="str">
            <v>0</v>
          </cell>
          <cell r="J47" t="str">
            <v>0</v>
          </cell>
          <cell r="K47" t="str">
            <v>0</v>
          </cell>
          <cell r="L47" t="str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91940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91940</v>
          </cell>
          <cell r="AC47">
            <v>0</v>
          </cell>
          <cell r="AD47">
            <v>0</v>
          </cell>
          <cell r="AE47">
            <v>0</v>
          </cell>
          <cell r="AF47" t="str">
            <v>0</v>
          </cell>
          <cell r="AG47" t="str">
            <v>0</v>
          </cell>
          <cell r="AH47" t="str">
            <v>0</v>
          </cell>
          <cell r="AL47" t="str">
            <v>PHX - CCTV System Upgrade (P510021)</v>
          </cell>
          <cell r="AM47">
            <v>0</v>
          </cell>
          <cell r="AN47">
            <v>91940</v>
          </cell>
          <cell r="AO47">
            <v>0</v>
          </cell>
        </row>
        <row r="48">
          <cell r="B48" t="str">
            <v>LAS - Walk-in Cooler (P510012)</v>
          </cell>
          <cell r="C48" t="str">
            <v>0</v>
          </cell>
          <cell r="D48" t="str">
            <v>0</v>
          </cell>
          <cell r="E48" t="str">
            <v>0</v>
          </cell>
          <cell r="F48" t="str">
            <v>0</v>
          </cell>
          <cell r="G48" t="str">
            <v>0</v>
          </cell>
          <cell r="H48" t="str">
            <v>0</v>
          </cell>
          <cell r="I48" t="str">
            <v>0</v>
          </cell>
          <cell r="J48" t="str">
            <v>0</v>
          </cell>
          <cell r="K48" t="str">
            <v>0</v>
          </cell>
          <cell r="L48" t="str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63353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63353</v>
          </cell>
          <cell r="AC48">
            <v>0</v>
          </cell>
          <cell r="AD48">
            <v>0</v>
          </cell>
          <cell r="AE48">
            <v>0</v>
          </cell>
          <cell r="AF48" t="str">
            <v>0</v>
          </cell>
          <cell r="AG48" t="str">
            <v>0</v>
          </cell>
          <cell r="AH48" t="str">
            <v>0</v>
          </cell>
          <cell r="AL48" t="str">
            <v>LAS - Walk-in Cooler (P510012)</v>
          </cell>
          <cell r="AM48">
            <v>0</v>
          </cell>
          <cell r="AN48">
            <v>63353</v>
          </cell>
          <cell r="AO48">
            <v>0</v>
          </cell>
        </row>
        <row r="49">
          <cell r="B49" t="str">
            <v>LAX - Ramp CCTV System (P510014)</v>
          </cell>
          <cell r="C49" t="str">
            <v>0</v>
          </cell>
          <cell r="D49" t="str">
            <v>0</v>
          </cell>
          <cell r="E49" t="str">
            <v>0</v>
          </cell>
          <cell r="F49" t="str">
            <v>0</v>
          </cell>
          <cell r="G49" t="str">
            <v>0</v>
          </cell>
          <cell r="H49" t="str">
            <v>0</v>
          </cell>
          <cell r="I49" t="str">
            <v>0</v>
          </cell>
          <cell r="J49" t="str">
            <v>0</v>
          </cell>
          <cell r="K49" t="str">
            <v>0</v>
          </cell>
          <cell r="L49" t="str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62671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62671</v>
          </cell>
          <cell r="AC49">
            <v>0</v>
          </cell>
          <cell r="AD49">
            <v>0</v>
          </cell>
          <cell r="AE49">
            <v>0</v>
          </cell>
          <cell r="AF49" t="str">
            <v>0</v>
          </cell>
          <cell r="AG49" t="str">
            <v>0</v>
          </cell>
          <cell r="AH49" t="str">
            <v>0</v>
          </cell>
          <cell r="AL49" t="str">
            <v>LAX - Ramp CCTV System (P510014)</v>
          </cell>
          <cell r="AM49">
            <v>0</v>
          </cell>
          <cell r="AN49">
            <v>62671</v>
          </cell>
          <cell r="AO49">
            <v>0</v>
          </cell>
        </row>
        <row r="50">
          <cell r="B50" t="str">
            <v>PHX - Three Wheelchair Lifts (P510023)</v>
          </cell>
          <cell r="C50" t="str">
            <v>0</v>
          </cell>
          <cell r="D50" t="str">
            <v>0</v>
          </cell>
          <cell r="E50" t="str">
            <v>0</v>
          </cell>
          <cell r="F50" t="str">
            <v>0</v>
          </cell>
          <cell r="G50" t="str">
            <v>0</v>
          </cell>
          <cell r="H50" t="str">
            <v>0</v>
          </cell>
          <cell r="I50" t="str">
            <v>0</v>
          </cell>
          <cell r="J50" t="str">
            <v>0</v>
          </cell>
          <cell r="K50" t="str">
            <v>0</v>
          </cell>
          <cell r="L50" t="str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51148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51148</v>
          </cell>
          <cell r="AC50">
            <v>0</v>
          </cell>
          <cell r="AD50">
            <v>0</v>
          </cell>
          <cell r="AE50">
            <v>0</v>
          </cell>
          <cell r="AF50" t="str">
            <v>0</v>
          </cell>
          <cell r="AG50" t="str">
            <v>0</v>
          </cell>
          <cell r="AH50" t="str">
            <v>0</v>
          </cell>
          <cell r="AL50" t="str">
            <v>PHX - Three Wheelchair Lifts (P510023)</v>
          </cell>
          <cell r="AM50">
            <v>0</v>
          </cell>
          <cell r="AN50">
            <v>51148</v>
          </cell>
          <cell r="AO50">
            <v>0</v>
          </cell>
        </row>
        <row r="51">
          <cell r="B51" t="str">
            <v>MCO - Cargo Cooler/Airside (P710004)</v>
          </cell>
          <cell r="C51" t="str">
            <v>0</v>
          </cell>
          <cell r="D51" t="str">
            <v>0</v>
          </cell>
          <cell r="E51" t="str">
            <v>0</v>
          </cell>
          <cell r="F51" t="str">
            <v>0</v>
          </cell>
          <cell r="G51" t="str">
            <v>0</v>
          </cell>
          <cell r="H51" t="str">
            <v>0</v>
          </cell>
          <cell r="I51" t="str">
            <v>0</v>
          </cell>
          <cell r="J51" t="str">
            <v>0</v>
          </cell>
          <cell r="K51" t="str">
            <v>0</v>
          </cell>
          <cell r="L51" t="str">
            <v>0</v>
          </cell>
          <cell r="M51" t="str">
            <v>0</v>
          </cell>
          <cell r="N51" t="str">
            <v>0</v>
          </cell>
          <cell r="O51" t="str">
            <v>0</v>
          </cell>
          <cell r="P51" t="str">
            <v>0</v>
          </cell>
          <cell r="Q51" t="str">
            <v>0</v>
          </cell>
          <cell r="R51" t="str">
            <v>0</v>
          </cell>
          <cell r="S51" t="str">
            <v>0</v>
          </cell>
          <cell r="T51" t="str">
            <v>0</v>
          </cell>
          <cell r="U51" t="str">
            <v>0</v>
          </cell>
          <cell r="V51" t="str">
            <v>0</v>
          </cell>
          <cell r="W51" t="str">
            <v>0</v>
          </cell>
          <cell r="X51" t="str">
            <v>0</v>
          </cell>
          <cell r="Y51" t="str">
            <v>0</v>
          </cell>
          <cell r="Z51" t="str">
            <v>0</v>
          </cell>
          <cell r="AA51" t="str">
            <v>0</v>
          </cell>
          <cell r="AB51" t="str">
            <v>0</v>
          </cell>
          <cell r="AC51" t="str">
            <v>0</v>
          </cell>
          <cell r="AD51" t="str">
            <v>0</v>
          </cell>
          <cell r="AE51" t="str">
            <v>0</v>
          </cell>
          <cell r="AF51" t="str">
            <v>0</v>
          </cell>
          <cell r="AG51" t="str">
            <v>0</v>
          </cell>
          <cell r="AH51" t="str">
            <v>0</v>
          </cell>
          <cell r="AL51" t="str">
            <v>MCO - Cargo Cooler/Airside (P710004)</v>
          </cell>
          <cell r="AM51" t="str">
            <v>0</v>
          </cell>
          <cell r="AN51" t="str">
            <v>0</v>
          </cell>
          <cell r="AO51" t="str">
            <v>0</v>
          </cell>
        </row>
        <row r="52">
          <cell r="B52" t="str">
            <v>OKC - Cargo Cooler (P710005)</v>
          </cell>
          <cell r="C52" t="str">
            <v>0</v>
          </cell>
          <cell r="D52" t="str">
            <v>0</v>
          </cell>
          <cell r="E52" t="str">
            <v>0</v>
          </cell>
          <cell r="F52" t="str">
            <v>0</v>
          </cell>
          <cell r="G52" t="str">
            <v>0</v>
          </cell>
          <cell r="H52" t="str">
            <v>0</v>
          </cell>
          <cell r="I52" t="str">
            <v>0</v>
          </cell>
          <cell r="J52" t="str">
            <v>0</v>
          </cell>
          <cell r="K52" t="str">
            <v>0</v>
          </cell>
          <cell r="L52" t="str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30600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30600</v>
          </cell>
          <cell r="AC52">
            <v>0</v>
          </cell>
          <cell r="AD52">
            <v>0</v>
          </cell>
          <cell r="AE52">
            <v>0</v>
          </cell>
          <cell r="AF52" t="str">
            <v>0</v>
          </cell>
          <cell r="AG52" t="str">
            <v>0</v>
          </cell>
          <cell r="AH52" t="str">
            <v>0</v>
          </cell>
          <cell r="AL52" t="str">
            <v>OKC - Cargo Cooler (P710005)</v>
          </cell>
          <cell r="AM52">
            <v>0</v>
          </cell>
          <cell r="AN52">
            <v>30600</v>
          </cell>
          <cell r="AO52">
            <v>0</v>
          </cell>
        </row>
        <row r="53">
          <cell r="B53" t="str">
            <v>PVD - Walk-in Cooler (P308090)</v>
          </cell>
          <cell r="C53" t="str">
            <v>0</v>
          </cell>
          <cell r="D53" t="str">
            <v>0</v>
          </cell>
          <cell r="E53" t="str">
            <v>0</v>
          </cell>
          <cell r="F53" t="str">
            <v>0</v>
          </cell>
          <cell r="G53" t="str">
            <v>0</v>
          </cell>
          <cell r="H53" t="str">
            <v>0</v>
          </cell>
          <cell r="I53" t="str">
            <v>0</v>
          </cell>
          <cell r="J53" t="str">
            <v>0</v>
          </cell>
          <cell r="K53" t="str">
            <v>0</v>
          </cell>
          <cell r="L53" t="str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28620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28620</v>
          </cell>
          <cell r="AC53">
            <v>0</v>
          </cell>
          <cell r="AD53">
            <v>0</v>
          </cell>
          <cell r="AE53">
            <v>0</v>
          </cell>
          <cell r="AF53" t="str">
            <v>0</v>
          </cell>
          <cell r="AG53" t="str">
            <v>0</v>
          </cell>
          <cell r="AH53" t="str">
            <v>0</v>
          </cell>
          <cell r="AL53" t="str">
            <v>PVD - Walk-in Cooler (P308090)</v>
          </cell>
          <cell r="AM53">
            <v>0</v>
          </cell>
          <cell r="AN53">
            <v>28620</v>
          </cell>
          <cell r="AO53">
            <v>0</v>
          </cell>
        </row>
        <row r="54">
          <cell r="B54" t="str">
            <v>ABQ - Cargo Cooler (P710001)</v>
          </cell>
          <cell r="C54" t="str">
            <v>0</v>
          </cell>
          <cell r="D54" t="str">
            <v>0</v>
          </cell>
          <cell r="E54" t="str">
            <v>0</v>
          </cell>
          <cell r="F54" t="str">
            <v>0</v>
          </cell>
          <cell r="G54" t="str">
            <v>0</v>
          </cell>
          <cell r="H54" t="str">
            <v>0</v>
          </cell>
          <cell r="I54" t="str">
            <v>0</v>
          </cell>
          <cell r="J54" t="str">
            <v>0</v>
          </cell>
          <cell r="K54" t="str">
            <v>0</v>
          </cell>
          <cell r="L54" t="str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26280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26280</v>
          </cell>
          <cell r="AC54">
            <v>0</v>
          </cell>
          <cell r="AD54">
            <v>0</v>
          </cell>
          <cell r="AE54">
            <v>0</v>
          </cell>
          <cell r="AF54" t="str">
            <v>0</v>
          </cell>
          <cell r="AG54" t="str">
            <v>0</v>
          </cell>
          <cell r="AH54" t="str">
            <v>0</v>
          </cell>
          <cell r="AL54" t="str">
            <v>ABQ - Cargo Cooler (P710001)</v>
          </cell>
          <cell r="AM54">
            <v>0</v>
          </cell>
          <cell r="AN54">
            <v>26280</v>
          </cell>
          <cell r="AO54">
            <v>0</v>
          </cell>
        </row>
        <row r="55">
          <cell r="B55" t="str">
            <v>RNO - Cargo Cooler (P710006)</v>
          </cell>
          <cell r="C55" t="str">
            <v>0</v>
          </cell>
          <cell r="D55" t="str">
            <v>0</v>
          </cell>
          <cell r="E55" t="str">
            <v>0</v>
          </cell>
          <cell r="F55" t="str">
            <v>0</v>
          </cell>
          <cell r="G55" t="str">
            <v>0</v>
          </cell>
          <cell r="H55" t="str">
            <v>0</v>
          </cell>
          <cell r="I55" t="str">
            <v>0</v>
          </cell>
          <cell r="J55" t="str">
            <v>0</v>
          </cell>
          <cell r="K55" t="str">
            <v>0</v>
          </cell>
          <cell r="L55" t="str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26280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26280</v>
          </cell>
          <cell r="AC55">
            <v>0</v>
          </cell>
          <cell r="AD55">
            <v>0</v>
          </cell>
          <cell r="AE55">
            <v>0</v>
          </cell>
          <cell r="AF55" t="str">
            <v>0</v>
          </cell>
          <cell r="AG55" t="str">
            <v>0</v>
          </cell>
          <cell r="AH55" t="str">
            <v>0</v>
          </cell>
          <cell r="AL55" t="str">
            <v>RNO - Cargo Cooler (P710006)</v>
          </cell>
          <cell r="AM55">
            <v>0</v>
          </cell>
          <cell r="AN55">
            <v>26280</v>
          </cell>
          <cell r="AO55">
            <v>0</v>
          </cell>
        </row>
        <row r="56">
          <cell r="B56" t="str">
            <v>JAX - Cargo Cooler (P510009)</v>
          </cell>
          <cell r="C56" t="str">
            <v>0</v>
          </cell>
          <cell r="D56" t="str">
            <v>0</v>
          </cell>
          <cell r="E56" t="str">
            <v>0</v>
          </cell>
          <cell r="F56" t="str">
            <v>0</v>
          </cell>
          <cell r="G56" t="str">
            <v>0</v>
          </cell>
          <cell r="H56" t="str">
            <v>0</v>
          </cell>
          <cell r="I56" t="str">
            <v>0</v>
          </cell>
          <cell r="J56" t="str">
            <v>0</v>
          </cell>
          <cell r="K56" t="str">
            <v>0</v>
          </cell>
          <cell r="L56" t="str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26280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26280</v>
          </cell>
          <cell r="AC56">
            <v>0</v>
          </cell>
          <cell r="AD56">
            <v>0</v>
          </cell>
          <cell r="AE56">
            <v>0</v>
          </cell>
          <cell r="AF56" t="str">
            <v>0</v>
          </cell>
          <cell r="AG56" t="str">
            <v>0</v>
          </cell>
          <cell r="AH56" t="str">
            <v>0</v>
          </cell>
          <cell r="AL56" t="str">
            <v>JAX - Cargo Cooler (P510009)</v>
          </cell>
          <cell r="AM56">
            <v>0</v>
          </cell>
          <cell r="AN56">
            <v>26280</v>
          </cell>
          <cell r="AO56">
            <v>0</v>
          </cell>
        </row>
        <row r="57">
          <cell r="B57" t="str">
            <v>HOU - Cargo Scissor Lift (P710003)</v>
          </cell>
          <cell r="C57" t="str">
            <v>0</v>
          </cell>
          <cell r="D57" t="str">
            <v>0</v>
          </cell>
          <cell r="E57" t="str">
            <v>0</v>
          </cell>
          <cell r="F57" t="str">
            <v>0</v>
          </cell>
          <cell r="G57" t="str">
            <v>0</v>
          </cell>
          <cell r="H57" t="str">
            <v>0</v>
          </cell>
          <cell r="I57" t="str">
            <v>0</v>
          </cell>
          <cell r="J57" t="str">
            <v>0</v>
          </cell>
          <cell r="K57" t="str">
            <v>0</v>
          </cell>
          <cell r="L57" t="str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22960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22960</v>
          </cell>
          <cell r="AC57">
            <v>0</v>
          </cell>
          <cell r="AD57">
            <v>0</v>
          </cell>
          <cell r="AE57">
            <v>0</v>
          </cell>
          <cell r="AF57" t="str">
            <v>0</v>
          </cell>
          <cell r="AG57" t="str">
            <v>0</v>
          </cell>
          <cell r="AH57" t="str">
            <v>0</v>
          </cell>
          <cell r="AL57" t="str">
            <v>HOU - Cargo Scissor Lift (P710003)</v>
          </cell>
          <cell r="AM57">
            <v>0</v>
          </cell>
          <cell r="AN57">
            <v>22960</v>
          </cell>
          <cell r="AO57">
            <v>0</v>
          </cell>
        </row>
        <row r="58">
          <cell r="B58" t="str">
            <v>SDF - Cargo Scissor Lift (P710007)</v>
          </cell>
          <cell r="C58" t="str">
            <v>0</v>
          </cell>
          <cell r="D58" t="str">
            <v>0</v>
          </cell>
          <cell r="E58" t="str">
            <v>0</v>
          </cell>
          <cell r="F58" t="str">
            <v>0</v>
          </cell>
          <cell r="G58" t="str">
            <v>0</v>
          </cell>
          <cell r="H58" t="str">
            <v>0</v>
          </cell>
          <cell r="I58" t="str">
            <v>0</v>
          </cell>
          <cell r="J58" t="str">
            <v>0</v>
          </cell>
          <cell r="K58" t="str">
            <v>0</v>
          </cell>
          <cell r="L58" t="str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21690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21690</v>
          </cell>
          <cell r="AC58">
            <v>0</v>
          </cell>
          <cell r="AD58">
            <v>0</v>
          </cell>
          <cell r="AE58">
            <v>0</v>
          </cell>
          <cell r="AF58" t="str">
            <v>0</v>
          </cell>
          <cell r="AG58" t="str">
            <v>0</v>
          </cell>
          <cell r="AH58" t="str">
            <v>0</v>
          </cell>
          <cell r="AL58" t="str">
            <v>SDF - Cargo Scissor Lift (P710007)</v>
          </cell>
          <cell r="AM58">
            <v>0</v>
          </cell>
          <cell r="AN58">
            <v>21690</v>
          </cell>
          <cell r="AO58">
            <v>0</v>
          </cell>
        </row>
        <row r="59">
          <cell r="B59" t="str">
            <v>CMH - Cargo Cooler (P710002)</v>
          </cell>
          <cell r="C59" t="str">
            <v>0</v>
          </cell>
          <cell r="D59" t="str">
            <v>0</v>
          </cell>
          <cell r="E59" t="str">
            <v>0</v>
          </cell>
          <cell r="F59" t="str">
            <v>0</v>
          </cell>
          <cell r="G59" t="str">
            <v>0</v>
          </cell>
          <cell r="H59" t="str">
            <v>0</v>
          </cell>
          <cell r="I59" t="str">
            <v>0</v>
          </cell>
          <cell r="J59" t="str">
            <v>0</v>
          </cell>
          <cell r="K59" t="str">
            <v>0</v>
          </cell>
          <cell r="L59" t="str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18487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18487</v>
          </cell>
          <cell r="AC59">
            <v>0</v>
          </cell>
          <cell r="AD59">
            <v>0</v>
          </cell>
          <cell r="AE59">
            <v>0</v>
          </cell>
          <cell r="AF59" t="str">
            <v>0</v>
          </cell>
          <cell r="AG59" t="str">
            <v>0</v>
          </cell>
          <cell r="AH59" t="str">
            <v>0</v>
          </cell>
          <cell r="AL59" t="str">
            <v>CMH - Cargo Cooler (P710002)</v>
          </cell>
          <cell r="AM59">
            <v>0</v>
          </cell>
          <cell r="AN59">
            <v>18487</v>
          </cell>
          <cell r="AO59">
            <v>0</v>
          </cell>
        </row>
        <row r="60">
          <cell r="B60" t="str">
            <v>ISP - New Ice Machine (P610003)</v>
          </cell>
          <cell r="C60" t="str">
            <v>0</v>
          </cell>
          <cell r="D60" t="str">
            <v>0</v>
          </cell>
          <cell r="E60" t="str">
            <v>0</v>
          </cell>
          <cell r="F60" t="str">
            <v>0</v>
          </cell>
          <cell r="G60" t="str">
            <v>0</v>
          </cell>
          <cell r="H60" t="str">
            <v>0</v>
          </cell>
          <cell r="I60" t="str">
            <v>0</v>
          </cell>
          <cell r="J60" t="str">
            <v>0</v>
          </cell>
          <cell r="K60" t="str">
            <v>0</v>
          </cell>
          <cell r="L60" t="str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15000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15000</v>
          </cell>
          <cell r="AC60">
            <v>0</v>
          </cell>
          <cell r="AD60">
            <v>0</v>
          </cell>
          <cell r="AE60">
            <v>0</v>
          </cell>
          <cell r="AF60" t="str">
            <v>0</v>
          </cell>
          <cell r="AG60" t="str">
            <v>0</v>
          </cell>
          <cell r="AH60" t="str">
            <v>0</v>
          </cell>
          <cell r="AL60" t="str">
            <v>ISP - New Ice Machine (P610003)</v>
          </cell>
          <cell r="AM60">
            <v>0</v>
          </cell>
          <cell r="AN60">
            <v>15000</v>
          </cell>
          <cell r="AO60">
            <v>0</v>
          </cell>
        </row>
        <row r="61">
          <cell r="B61" t="str">
            <v>SNA - New Cargo Cooler (P410044)</v>
          </cell>
          <cell r="C61" t="str">
            <v>0</v>
          </cell>
          <cell r="D61" t="str">
            <v>0</v>
          </cell>
          <cell r="E61" t="str">
            <v>0</v>
          </cell>
          <cell r="F61" t="str">
            <v>0</v>
          </cell>
          <cell r="G61" t="str">
            <v>0</v>
          </cell>
          <cell r="H61" t="str">
            <v>0</v>
          </cell>
          <cell r="I61" t="str">
            <v>0</v>
          </cell>
          <cell r="J61" t="str">
            <v>0</v>
          </cell>
          <cell r="K61" t="str">
            <v>0</v>
          </cell>
          <cell r="L61" t="str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15000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15000</v>
          </cell>
          <cell r="AC61">
            <v>0</v>
          </cell>
          <cell r="AD61">
            <v>0</v>
          </cell>
          <cell r="AE61">
            <v>0</v>
          </cell>
          <cell r="AF61" t="str">
            <v>0</v>
          </cell>
          <cell r="AG61" t="str">
            <v>0</v>
          </cell>
          <cell r="AH61" t="str">
            <v>0</v>
          </cell>
          <cell r="AL61" t="str">
            <v>SNA - New Cargo Cooler (P410044)</v>
          </cell>
          <cell r="AM61">
            <v>0</v>
          </cell>
          <cell r="AN61">
            <v>15000</v>
          </cell>
          <cell r="AO61">
            <v>0</v>
          </cell>
        </row>
        <row r="62">
          <cell r="B62" t="str">
            <v>MAF - New Ice Machine (P510015)</v>
          </cell>
          <cell r="C62" t="str">
            <v>0</v>
          </cell>
          <cell r="D62" t="str">
            <v>0</v>
          </cell>
          <cell r="E62" t="str">
            <v>0</v>
          </cell>
          <cell r="F62" t="str">
            <v>0</v>
          </cell>
          <cell r="G62" t="str">
            <v>0</v>
          </cell>
          <cell r="H62" t="str">
            <v>0</v>
          </cell>
          <cell r="I62" t="str">
            <v>0</v>
          </cell>
          <cell r="J62" t="str">
            <v>0</v>
          </cell>
          <cell r="K62" t="str">
            <v>0</v>
          </cell>
          <cell r="L62" t="str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13891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13891</v>
          </cell>
          <cell r="AC62">
            <v>0</v>
          </cell>
          <cell r="AD62">
            <v>0</v>
          </cell>
          <cell r="AE62">
            <v>0</v>
          </cell>
          <cell r="AF62" t="str">
            <v>0</v>
          </cell>
          <cell r="AG62" t="str">
            <v>0</v>
          </cell>
          <cell r="AH62" t="str">
            <v>0</v>
          </cell>
          <cell r="AL62" t="str">
            <v>MAF - New Ice Machine (P510015)</v>
          </cell>
          <cell r="AM62">
            <v>0</v>
          </cell>
          <cell r="AN62">
            <v>13891</v>
          </cell>
          <cell r="AO62">
            <v>0</v>
          </cell>
        </row>
        <row r="63">
          <cell r="B63" t="str">
            <v>PHX - 400hz Ground Power Load Bank (P510020)</v>
          </cell>
          <cell r="C63" t="str">
            <v>0</v>
          </cell>
          <cell r="D63" t="str">
            <v>0</v>
          </cell>
          <cell r="E63" t="str">
            <v>0</v>
          </cell>
          <cell r="F63" t="str">
            <v>0</v>
          </cell>
          <cell r="G63" t="str">
            <v>0</v>
          </cell>
          <cell r="H63" t="str">
            <v>0</v>
          </cell>
          <cell r="I63" t="str">
            <v>0</v>
          </cell>
          <cell r="J63" t="str">
            <v>0</v>
          </cell>
          <cell r="K63" t="str">
            <v>0</v>
          </cell>
          <cell r="L63" t="str">
            <v>0</v>
          </cell>
          <cell r="M63" t="str">
            <v>0</v>
          </cell>
          <cell r="N63" t="str">
            <v>0</v>
          </cell>
          <cell r="O63" t="str">
            <v>0</v>
          </cell>
          <cell r="P63" t="str">
            <v>0</v>
          </cell>
          <cell r="Q63" t="str">
            <v>0</v>
          </cell>
          <cell r="R63" t="str">
            <v>0</v>
          </cell>
          <cell r="S63" t="str">
            <v>0</v>
          </cell>
          <cell r="T63" t="str">
            <v>0</v>
          </cell>
          <cell r="U63" t="str">
            <v>0</v>
          </cell>
          <cell r="V63" t="str">
            <v>0</v>
          </cell>
          <cell r="W63" t="str">
            <v>0</v>
          </cell>
          <cell r="X63" t="str">
            <v>0</v>
          </cell>
          <cell r="Y63" t="str">
            <v>0</v>
          </cell>
          <cell r="Z63" t="str">
            <v>0</v>
          </cell>
          <cell r="AA63" t="str">
            <v>0</v>
          </cell>
          <cell r="AB63" t="str">
            <v>0</v>
          </cell>
          <cell r="AC63" t="str">
            <v>0</v>
          </cell>
          <cell r="AD63" t="str">
            <v>0</v>
          </cell>
          <cell r="AE63" t="str">
            <v>0</v>
          </cell>
          <cell r="AF63" t="str">
            <v>0</v>
          </cell>
          <cell r="AG63" t="str">
            <v>0</v>
          </cell>
          <cell r="AH63" t="str">
            <v>0</v>
          </cell>
          <cell r="AL63" t="str">
            <v>PHX - 400hz Ground Power Load Bank (P510020)</v>
          </cell>
          <cell r="AM63" t="str">
            <v>0</v>
          </cell>
          <cell r="AN63" t="str">
            <v>0</v>
          </cell>
          <cell r="AO63" t="str">
            <v>0</v>
          </cell>
        </row>
        <row r="64">
          <cell r="B64" t="str">
            <v>DMX - Misc Equipment 2005 (P505024)</v>
          </cell>
          <cell r="C64" t="str">
            <v>0</v>
          </cell>
          <cell r="D64" t="str">
            <v>0</v>
          </cell>
          <cell r="E64" t="str">
            <v>0</v>
          </cell>
          <cell r="F64" t="str">
            <v>0</v>
          </cell>
          <cell r="G64" t="str">
            <v>0</v>
          </cell>
          <cell r="H64" t="str">
            <v>0</v>
          </cell>
          <cell r="I64" t="str">
            <v>0</v>
          </cell>
          <cell r="J64" t="str">
            <v>0</v>
          </cell>
          <cell r="K64" t="str">
            <v>0</v>
          </cell>
          <cell r="L64" t="str">
            <v>0</v>
          </cell>
          <cell r="M64" t="str">
            <v>0</v>
          </cell>
          <cell r="N64" t="str">
            <v>0</v>
          </cell>
          <cell r="O64" t="str">
            <v>0</v>
          </cell>
          <cell r="P64" t="str">
            <v>0</v>
          </cell>
          <cell r="Q64" t="str">
            <v>0</v>
          </cell>
          <cell r="R64" t="str">
            <v>0</v>
          </cell>
          <cell r="S64" t="str">
            <v>0</v>
          </cell>
          <cell r="T64" t="str">
            <v>0</v>
          </cell>
          <cell r="U64" t="str">
            <v>0</v>
          </cell>
          <cell r="V64" t="str">
            <v>0</v>
          </cell>
          <cell r="W64" t="str">
            <v>0</v>
          </cell>
          <cell r="X64" t="str">
            <v>0</v>
          </cell>
          <cell r="Y64" t="str">
            <v>0</v>
          </cell>
          <cell r="Z64" t="str">
            <v>0</v>
          </cell>
          <cell r="AA64" t="str">
            <v>0</v>
          </cell>
          <cell r="AB64" t="str">
            <v>0</v>
          </cell>
          <cell r="AC64" t="str">
            <v>0</v>
          </cell>
          <cell r="AD64" t="str">
            <v>0</v>
          </cell>
          <cell r="AE64" t="str">
            <v>0</v>
          </cell>
          <cell r="AF64" t="str">
            <v>0</v>
          </cell>
          <cell r="AG64" t="str">
            <v>0</v>
          </cell>
          <cell r="AH64" t="str">
            <v>0</v>
          </cell>
          <cell r="AL64" t="str">
            <v>DMX - Misc Equipment 2005 (P505024)</v>
          </cell>
          <cell r="AM64" t="str">
            <v>0</v>
          </cell>
          <cell r="AN64" t="str">
            <v>0</v>
          </cell>
          <cell r="AO64" t="str">
            <v>0</v>
          </cell>
        </row>
        <row r="65">
          <cell r="B65" t="str">
            <v>DMX - Fire Detection CDU Classic Fleet (P505030)</v>
          </cell>
          <cell r="C65" t="str">
            <v>0</v>
          </cell>
          <cell r="D65" t="str">
            <v>0</v>
          </cell>
          <cell r="E65" t="str">
            <v>0</v>
          </cell>
          <cell r="F65" t="str">
            <v>0</v>
          </cell>
          <cell r="G65" t="str">
            <v>0</v>
          </cell>
          <cell r="H65" t="str">
            <v>0</v>
          </cell>
          <cell r="I65" t="str">
            <v>0</v>
          </cell>
          <cell r="J65" t="str">
            <v>0</v>
          </cell>
          <cell r="K65" t="str">
            <v>0</v>
          </cell>
          <cell r="L65" t="str">
            <v>0</v>
          </cell>
          <cell r="M65" t="str">
            <v>0</v>
          </cell>
          <cell r="N65" t="str">
            <v>0</v>
          </cell>
          <cell r="O65" t="str">
            <v>0</v>
          </cell>
          <cell r="P65" t="str">
            <v>0</v>
          </cell>
          <cell r="Q65" t="str">
            <v>0</v>
          </cell>
          <cell r="R65" t="str">
            <v>0</v>
          </cell>
          <cell r="S65" t="str">
            <v>0</v>
          </cell>
          <cell r="T65" t="str">
            <v>0</v>
          </cell>
          <cell r="U65" t="str">
            <v>0</v>
          </cell>
          <cell r="V65" t="str">
            <v>0</v>
          </cell>
          <cell r="W65" t="str">
            <v>0</v>
          </cell>
          <cell r="X65" t="str">
            <v>0</v>
          </cell>
          <cell r="Y65" t="str">
            <v>0</v>
          </cell>
          <cell r="Z65" t="str">
            <v>0</v>
          </cell>
          <cell r="AA65" t="str">
            <v>0</v>
          </cell>
          <cell r="AB65" t="str">
            <v>0</v>
          </cell>
          <cell r="AC65" t="str">
            <v>0</v>
          </cell>
          <cell r="AD65" t="str">
            <v>0</v>
          </cell>
          <cell r="AE65" t="str">
            <v>0</v>
          </cell>
          <cell r="AF65" t="str">
            <v>0</v>
          </cell>
          <cell r="AG65" t="str">
            <v>0</v>
          </cell>
          <cell r="AH65" t="str">
            <v>0</v>
          </cell>
          <cell r="AL65" t="str">
            <v>DMX - Fire Detection CDU Classic Fleet (P505030)</v>
          </cell>
          <cell r="AM65" t="str">
            <v>0</v>
          </cell>
          <cell r="AN65" t="str">
            <v>0</v>
          </cell>
          <cell r="AO65" t="str">
            <v>0</v>
          </cell>
        </row>
        <row r="66">
          <cell r="B66" t="str">
            <v>2005 GSE Facilities (P410057)</v>
          </cell>
          <cell r="C66" t="str">
            <v>0</v>
          </cell>
          <cell r="D66" t="str">
            <v>0</v>
          </cell>
          <cell r="E66" t="str">
            <v>0</v>
          </cell>
          <cell r="F66" t="str">
            <v>0</v>
          </cell>
          <cell r="G66" t="str">
            <v>0</v>
          </cell>
          <cell r="H66" t="str">
            <v>0</v>
          </cell>
          <cell r="I66" t="str">
            <v>0</v>
          </cell>
          <cell r="J66" t="str">
            <v>0</v>
          </cell>
          <cell r="K66" t="str">
            <v>0</v>
          </cell>
          <cell r="L66" t="str">
            <v>0</v>
          </cell>
          <cell r="M66" t="str">
            <v>0</v>
          </cell>
          <cell r="N66" t="str">
            <v>0</v>
          </cell>
          <cell r="O66" t="str">
            <v>0</v>
          </cell>
          <cell r="P66" t="str">
            <v>0</v>
          </cell>
          <cell r="Q66" t="str">
            <v>0</v>
          </cell>
          <cell r="R66" t="str">
            <v>0</v>
          </cell>
          <cell r="S66" t="str">
            <v>0</v>
          </cell>
          <cell r="T66" t="str">
            <v>0</v>
          </cell>
          <cell r="U66" t="str">
            <v>0</v>
          </cell>
          <cell r="V66" t="str">
            <v>0</v>
          </cell>
          <cell r="W66" t="str">
            <v>0</v>
          </cell>
          <cell r="X66" t="str">
            <v>0</v>
          </cell>
          <cell r="Y66" t="str">
            <v>0</v>
          </cell>
          <cell r="Z66" t="str">
            <v>0</v>
          </cell>
          <cell r="AA66" t="str">
            <v>0</v>
          </cell>
          <cell r="AB66" t="str">
            <v>0</v>
          </cell>
          <cell r="AC66" t="str">
            <v>0</v>
          </cell>
          <cell r="AD66" t="str">
            <v>0</v>
          </cell>
          <cell r="AE66" t="str">
            <v>0</v>
          </cell>
          <cell r="AF66" t="str">
            <v>0</v>
          </cell>
          <cell r="AG66" t="str">
            <v>0</v>
          </cell>
          <cell r="AH66" t="str">
            <v>0</v>
          </cell>
          <cell r="AL66" t="str">
            <v>2005 GSE Facilities (P410057)</v>
          </cell>
          <cell r="AM66" t="str">
            <v>0</v>
          </cell>
          <cell r="AN66" t="str">
            <v>0</v>
          </cell>
          <cell r="AO66" t="str">
            <v>0</v>
          </cell>
        </row>
        <row r="67">
          <cell r="B67" t="str">
            <v>Eastern Region Misc Equipment 2005 (P505004)</v>
          </cell>
          <cell r="C67" t="str">
            <v>0</v>
          </cell>
          <cell r="D67" t="str">
            <v>0</v>
          </cell>
          <cell r="E67" t="str">
            <v>0</v>
          </cell>
          <cell r="F67" t="str">
            <v>0</v>
          </cell>
          <cell r="G67" t="str">
            <v>0</v>
          </cell>
          <cell r="H67" t="str">
            <v>0</v>
          </cell>
          <cell r="I67" t="str">
            <v>0</v>
          </cell>
          <cell r="J67" t="str">
            <v>0</v>
          </cell>
          <cell r="K67" t="str">
            <v>0</v>
          </cell>
          <cell r="L67" t="str">
            <v>0</v>
          </cell>
          <cell r="M67" t="str">
            <v>0</v>
          </cell>
          <cell r="N67" t="str">
            <v>0</v>
          </cell>
          <cell r="O67" t="str">
            <v>0</v>
          </cell>
          <cell r="P67" t="str">
            <v>0</v>
          </cell>
          <cell r="Q67" t="str">
            <v>0</v>
          </cell>
          <cell r="R67" t="str">
            <v>0</v>
          </cell>
          <cell r="S67" t="str">
            <v>0</v>
          </cell>
          <cell r="T67" t="str">
            <v>0</v>
          </cell>
          <cell r="U67" t="str">
            <v>0</v>
          </cell>
          <cell r="V67" t="str">
            <v>0</v>
          </cell>
          <cell r="W67" t="str">
            <v>0</v>
          </cell>
          <cell r="X67" t="str">
            <v>0</v>
          </cell>
          <cell r="Y67" t="str">
            <v>0</v>
          </cell>
          <cell r="Z67" t="str">
            <v>0</v>
          </cell>
          <cell r="AA67" t="str">
            <v>0</v>
          </cell>
          <cell r="AB67" t="str">
            <v>0</v>
          </cell>
          <cell r="AC67" t="str">
            <v>0</v>
          </cell>
          <cell r="AD67" t="str">
            <v>0</v>
          </cell>
          <cell r="AE67" t="str">
            <v>0</v>
          </cell>
          <cell r="AF67" t="str">
            <v>0</v>
          </cell>
          <cell r="AG67" t="str">
            <v>0</v>
          </cell>
          <cell r="AH67" t="str">
            <v>0</v>
          </cell>
          <cell r="AL67" t="str">
            <v>Eastern Region Misc Equipment 2005 (P505004)</v>
          </cell>
          <cell r="AM67" t="str">
            <v>0</v>
          </cell>
          <cell r="AN67" t="str">
            <v>0</v>
          </cell>
          <cell r="AO67" t="str">
            <v>0</v>
          </cell>
        </row>
        <row r="68">
          <cell r="B68" t="str">
            <v>HDQ Expansion - Dispatch Dept Move (P552501)</v>
          </cell>
          <cell r="C68" t="str">
            <v>0</v>
          </cell>
          <cell r="D68" t="str">
            <v>0</v>
          </cell>
          <cell r="E68" t="str">
            <v>0</v>
          </cell>
          <cell r="F68" t="str">
            <v>0</v>
          </cell>
          <cell r="G68" t="str">
            <v>0</v>
          </cell>
          <cell r="H68" t="str">
            <v>0</v>
          </cell>
          <cell r="I68" t="str">
            <v>0</v>
          </cell>
          <cell r="J68" t="str">
            <v>0</v>
          </cell>
          <cell r="K68" t="str">
            <v>0</v>
          </cell>
          <cell r="L68" t="str">
            <v>0</v>
          </cell>
          <cell r="M68" t="str">
            <v>0</v>
          </cell>
          <cell r="N68" t="str">
            <v>0</v>
          </cell>
          <cell r="O68" t="str">
            <v>0</v>
          </cell>
          <cell r="P68" t="str">
            <v>0</v>
          </cell>
          <cell r="Q68" t="str">
            <v>0</v>
          </cell>
          <cell r="R68" t="str">
            <v>0</v>
          </cell>
          <cell r="S68" t="str">
            <v>0</v>
          </cell>
          <cell r="T68" t="str">
            <v>0</v>
          </cell>
          <cell r="U68" t="str">
            <v>0</v>
          </cell>
          <cell r="V68" t="str">
            <v>0</v>
          </cell>
          <cell r="W68" t="str">
            <v>0</v>
          </cell>
          <cell r="X68" t="str">
            <v>0</v>
          </cell>
          <cell r="Y68" t="str">
            <v>0</v>
          </cell>
          <cell r="Z68" t="str">
            <v>0</v>
          </cell>
          <cell r="AA68" t="str">
            <v>0</v>
          </cell>
          <cell r="AB68" t="str">
            <v>0</v>
          </cell>
          <cell r="AC68" t="str">
            <v>0</v>
          </cell>
          <cell r="AD68" t="str">
            <v>0</v>
          </cell>
          <cell r="AE68" t="str">
            <v>0</v>
          </cell>
          <cell r="AF68" t="str">
            <v>0</v>
          </cell>
          <cell r="AG68" t="str">
            <v>0</v>
          </cell>
          <cell r="AH68">
            <v>338656</v>
          </cell>
          <cell r="AL68" t="str">
            <v>HDQ Expansion - Dispatch Dept Move (P552501)</v>
          </cell>
          <cell r="AM68" t="str">
            <v>0</v>
          </cell>
          <cell r="AN68" t="str">
            <v>0</v>
          </cell>
          <cell r="AO68" t="str">
            <v>0</v>
          </cell>
        </row>
        <row r="69">
          <cell r="B69" t="str">
            <v>Western Region Misc Equipment 2005 (P505005)</v>
          </cell>
          <cell r="C69" t="str">
            <v>0</v>
          </cell>
          <cell r="D69" t="str">
            <v>0</v>
          </cell>
          <cell r="E69" t="str">
            <v>0</v>
          </cell>
          <cell r="F69" t="str">
            <v>0</v>
          </cell>
          <cell r="G69" t="str">
            <v>0</v>
          </cell>
          <cell r="H69" t="str">
            <v>0</v>
          </cell>
          <cell r="I69" t="str">
            <v>0</v>
          </cell>
          <cell r="J69" t="str">
            <v>0</v>
          </cell>
          <cell r="K69" t="str">
            <v>0</v>
          </cell>
          <cell r="L69" t="str">
            <v>0</v>
          </cell>
          <cell r="M69" t="str">
            <v>0</v>
          </cell>
          <cell r="N69" t="str">
            <v>0</v>
          </cell>
          <cell r="O69" t="str">
            <v>0</v>
          </cell>
          <cell r="P69" t="str">
            <v>0</v>
          </cell>
          <cell r="Q69" t="str">
            <v>0</v>
          </cell>
          <cell r="R69" t="str">
            <v>0</v>
          </cell>
          <cell r="S69" t="str">
            <v>0</v>
          </cell>
          <cell r="T69" t="str">
            <v>0</v>
          </cell>
          <cell r="U69" t="str">
            <v>0</v>
          </cell>
          <cell r="V69" t="str">
            <v>0</v>
          </cell>
          <cell r="W69" t="str">
            <v>0</v>
          </cell>
          <cell r="X69" t="str">
            <v>0</v>
          </cell>
          <cell r="Y69" t="str">
            <v>0</v>
          </cell>
          <cell r="Z69" t="str">
            <v>0</v>
          </cell>
          <cell r="AA69" t="str">
            <v>0</v>
          </cell>
          <cell r="AB69" t="str">
            <v>0</v>
          </cell>
          <cell r="AC69" t="str">
            <v>0</v>
          </cell>
          <cell r="AD69" t="str">
            <v>0</v>
          </cell>
          <cell r="AE69" t="str">
            <v>0</v>
          </cell>
          <cell r="AF69" t="str">
            <v>0</v>
          </cell>
          <cell r="AG69" t="str">
            <v>0</v>
          </cell>
          <cell r="AH69" t="str">
            <v>0</v>
          </cell>
          <cell r="AL69" t="str">
            <v>Western Region Misc Equipment 2005 (P505005)</v>
          </cell>
          <cell r="AM69" t="str">
            <v>0</v>
          </cell>
          <cell r="AN69" t="str">
            <v>0</v>
          </cell>
          <cell r="AO69" t="str">
            <v>0</v>
          </cell>
        </row>
        <row r="70">
          <cell r="B70" t="str">
            <v>Boom Lifts (P505009)</v>
          </cell>
          <cell r="C70" t="str">
            <v>0</v>
          </cell>
          <cell r="D70" t="str">
            <v>0</v>
          </cell>
          <cell r="E70" t="str">
            <v>0</v>
          </cell>
          <cell r="F70" t="str">
            <v>0</v>
          </cell>
          <cell r="G70" t="str">
            <v>0</v>
          </cell>
          <cell r="H70" t="str">
            <v>0</v>
          </cell>
          <cell r="I70" t="str">
            <v>0</v>
          </cell>
          <cell r="J70" t="str">
            <v>0</v>
          </cell>
          <cell r="K70" t="str">
            <v>0</v>
          </cell>
          <cell r="L70" t="str">
            <v>0</v>
          </cell>
          <cell r="M70" t="str">
            <v>0</v>
          </cell>
          <cell r="N70" t="str">
            <v>0</v>
          </cell>
          <cell r="O70" t="str">
            <v>0</v>
          </cell>
          <cell r="P70" t="str">
            <v>0</v>
          </cell>
          <cell r="Q70" t="str">
            <v>0</v>
          </cell>
          <cell r="R70" t="str">
            <v>0</v>
          </cell>
          <cell r="S70" t="str">
            <v>0</v>
          </cell>
          <cell r="T70" t="str">
            <v>0</v>
          </cell>
          <cell r="U70" t="str">
            <v>0</v>
          </cell>
          <cell r="V70" t="str">
            <v>0</v>
          </cell>
          <cell r="W70" t="str">
            <v>0</v>
          </cell>
          <cell r="X70" t="str">
            <v>0</v>
          </cell>
          <cell r="Y70" t="str">
            <v>0</v>
          </cell>
          <cell r="Z70" t="str">
            <v>0</v>
          </cell>
          <cell r="AA70" t="str">
            <v>0</v>
          </cell>
          <cell r="AB70" t="str">
            <v>0</v>
          </cell>
          <cell r="AC70" t="str">
            <v>0</v>
          </cell>
          <cell r="AD70" t="str">
            <v>0</v>
          </cell>
          <cell r="AE70" t="str">
            <v>0</v>
          </cell>
          <cell r="AF70" t="str">
            <v>0</v>
          </cell>
          <cell r="AG70" t="str">
            <v>0</v>
          </cell>
          <cell r="AH70" t="str">
            <v>0</v>
          </cell>
          <cell r="AL70" t="str">
            <v>Boom Lifts (P505009)</v>
          </cell>
          <cell r="AM70" t="str">
            <v>0</v>
          </cell>
          <cell r="AN70" t="str">
            <v>0</v>
          </cell>
          <cell r="AO70" t="str">
            <v>0</v>
          </cell>
        </row>
        <row r="71">
          <cell r="B71" t="str">
            <v>Materials Misc. Equipment 2005 (P505014)</v>
          </cell>
          <cell r="C71" t="str">
            <v>0</v>
          </cell>
          <cell r="D71" t="str">
            <v>0</v>
          </cell>
          <cell r="E71" t="str">
            <v>0</v>
          </cell>
          <cell r="F71" t="str">
            <v>0</v>
          </cell>
          <cell r="G71" t="str">
            <v>0</v>
          </cell>
          <cell r="H71" t="str">
            <v>0</v>
          </cell>
          <cell r="I71" t="str">
            <v>0</v>
          </cell>
          <cell r="J71" t="str">
            <v>0</v>
          </cell>
          <cell r="K71" t="str">
            <v>0</v>
          </cell>
          <cell r="L71" t="str">
            <v>0</v>
          </cell>
          <cell r="M71" t="str">
            <v>0</v>
          </cell>
          <cell r="N71" t="str">
            <v>0</v>
          </cell>
          <cell r="O71" t="str">
            <v>0</v>
          </cell>
          <cell r="P71" t="str">
            <v>0</v>
          </cell>
          <cell r="Q71" t="str">
            <v>0</v>
          </cell>
          <cell r="R71" t="str">
            <v>0</v>
          </cell>
          <cell r="S71" t="str">
            <v>0</v>
          </cell>
          <cell r="T71" t="str">
            <v>0</v>
          </cell>
          <cell r="U71" t="str">
            <v>0</v>
          </cell>
          <cell r="V71" t="str">
            <v>0</v>
          </cell>
          <cell r="W71" t="str">
            <v>0</v>
          </cell>
          <cell r="X71" t="str">
            <v>0</v>
          </cell>
          <cell r="Y71" t="str">
            <v>0</v>
          </cell>
          <cell r="Z71" t="str">
            <v>0</v>
          </cell>
          <cell r="AA71" t="str">
            <v>0</v>
          </cell>
          <cell r="AB71" t="str">
            <v>0</v>
          </cell>
          <cell r="AC71" t="str">
            <v>0</v>
          </cell>
          <cell r="AD71" t="str">
            <v>0</v>
          </cell>
          <cell r="AE71" t="str">
            <v>0</v>
          </cell>
          <cell r="AF71" t="str">
            <v>0</v>
          </cell>
          <cell r="AG71" t="str">
            <v>0</v>
          </cell>
          <cell r="AH71" t="str">
            <v>0</v>
          </cell>
          <cell r="AL71" t="str">
            <v>Materials Misc. Equipment 2005 (P505014)</v>
          </cell>
          <cell r="AM71" t="str">
            <v>0</v>
          </cell>
          <cell r="AN71" t="str">
            <v>0</v>
          </cell>
          <cell r="AO71" t="str">
            <v>0</v>
          </cell>
        </row>
        <row r="72">
          <cell r="B72" t="str">
            <v>HOU Prov - New Ice Machine (P640002)</v>
          </cell>
          <cell r="C72" t="str">
            <v>0</v>
          </cell>
          <cell r="D72" t="str">
            <v>0</v>
          </cell>
          <cell r="E72" t="str">
            <v>0</v>
          </cell>
          <cell r="F72" t="str">
            <v>0</v>
          </cell>
          <cell r="G72" t="str">
            <v>0</v>
          </cell>
          <cell r="H72" t="str">
            <v>0</v>
          </cell>
          <cell r="I72" t="str">
            <v>0</v>
          </cell>
          <cell r="J72" t="str">
            <v>0</v>
          </cell>
          <cell r="K72" t="str">
            <v>0</v>
          </cell>
          <cell r="L72" t="str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 t="str">
            <v>0</v>
          </cell>
          <cell r="AG72" t="str">
            <v>0</v>
          </cell>
          <cell r="AH72" t="str">
            <v>0</v>
          </cell>
          <cell r="AL72" t="str">
            <v>HOU Prov - New Ice Machine (P640002)</v>
          </cell>
          <cell r="AM72">
            <v>0</v>
          </cell>
          <cell r="AN72">
            <v>0</v>
          </cell>
          <cell r="AO72">
            <v>0</v>
          </cell>
        </row>
        <row r="73">
          <cell r="B73" t="str">
            <v>LAX Prov - New Ice Machine and Bin (P640001)</v>
          </cell>
          <cell r="C73" t="str">
            <v>0</v>
          </cell>
          <cell r="D73" t="str">
            <v>0</v>
          </cell>
          <cell r="E73" t="str">
            <v>0</v>
          </cell>
          <cell r="F73" t="str">
            <v>0</v>
          </cell>
          <cell r="G73" t="str">
            <v>0</v>
          </cell>
          <cell r="H73" t="str">
            <v>0</v>
          </cell>
          <cell r="I73" t="str">
            <v>0</v>
          </cell>
          <cell r="J73" t="str">
            <v>0</v>
          </cell>
          <cell r="K73" t="str">
            <v>0</v>
          </cell>
          <cell r="L73" t="str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 t="str">
            <v>0</v>
          </cell>
          <cell r="AG73" t="str">
            <v>0</v>
          </cell>
          <cell r="AH73" t="str">
            <v>0</v>
          </cell>
          <cell r="AL73" t="str">
            <v>LAX Prov - New Ice Machine and Bin (P640001)</v>
          </cell>
          <cell r="AM73">
            <v>0</v>
          </cell>
          <cell r="AN73">
            <v>0</v>
          </cell>
          <cell r="AO73">
            <v>0</v>
          </cell>
        </row>
        <row r="74">
          <cell r="B74" t="str">
            <v>Uninterrupted Power Supply (UPS) system (P647506)</v>
          </cell>
          <cell r="C74" t="str">
            <v>0</v>
          </cell>
          <cell r="D74" t="str">
            <v>0</v>
          </cell>
          <cell r="E74" t="str">
            <v>0</v>
          </cell>
          <cell r="F74" t="str">
            <v>0</v>
          </cell>
          <cell r="G74" t="str">
            <v>0</v>
          </cell>
          <cell r="H74" t="str">
            <v>0</v>
          </cell>
          <cell r="I74" t="str">
            <v>0</v>
          </cell>
          <cell r="J74" t="str">
            <v>0</v>
          </cell>
          <cell r="K74" t="str">
            <v>0</v>
          </cell>
          <cell r="L74" t="str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 t="str">
            <v>0</v>
          </cell>
          <cell r="AG74" t="str">
            <v>0</v>
          </cell>
          <cell r="AH74" t="str">
            <v>0</v>
          </cell>
          <cell r="AL74" t="str">
            <v>Uninterrupted Power Supply (UPS) system (P647506)</v>
          </cell>
          <cell r="AM74">
            <v>0</v>
          </cell>
          <cell r="AN74">
            <v>0</v>
          </cell>
          <cell r="AO74">
            <v>0</v>
          </cell>
        </row>
        <row r="75">
          <cell r="B75" t="str">
            <v>Inspection Misc Equipment 2005 (P505018)</v>
          </cell>
          <cell r="C75" t="str">
            <v>0</v>
          </cell>
          <cell r="D75" t="str">
            <v>0</v>
          </cell>
          <cell r="E75" t="str">
            <v>0</v>
          </cell>
          <cell r="F75" t="str">
            <v>0</v>
          </cell>
          <cell r="G75" t="str">
            <v>0</v>
          </cell>
          <cell r="H75" t="str">
            <v>0</v>
          </cell>
          <cell r="I75" t="str">
            <v>0</v>
          </cell>
          <cell r="J75" t="str">
            <v>0</v>
          </cell>
          <cell r="K75" t="str">
            <v>0</v>
          </cell>
          <cell r="L75" t="str">
            <v>0</v>
          </cell>
          <cell r="M75" t="str">
            <v>0</v>
          </cell>
          <cell r="N75" t="str">
            <v>0</v>
          </cell>
          <cell r="O75" t="str">
            <v>0</v>
          </cell>
          <cell r="P75" t="str">
            <v>0</v>
          </cell>
          <cell r="Q75" t="str">
            <v>0</v>
          </cell>
          <cell r="R75" t="str">
            <v>0</v>
          </cell>
          <cell r="S75" t="str">
            <v>0</v>
          </cell>
          <cell r="T75" t="str">
            <v>0</v>
          </cell>
          <cell r="U75" t="str">
            <v>0</v>
          </cell>
          <cell r="V75" t="str">
            <v>0</v>
          </cell>
          <cell r="W75" t="str">
            <v>0</v>
          </cell>
          <cell r="X75" t="str">
            <v>0</v>
          </cell>
          <cell r="Y75" t="str">
            <v>0</v>
          </cell>
          <cell r="Z75" t="str">
            <v>0</v>
          </cell>
          <cell r="AA75" t="str">
            <v>0</v>
          </cell>
          <cell r="AB75" t="str">
            <v>0</v>
          </cell>
          <cell r="AC75" t="str">
            <v>0</v>
          </cell>
          <cell r="AD75" t="str">
            <v>0</v>
          </cell>
          <cell r="AE75" t="str">
            <v>0</v>
          </cell>
          <cell r="AF75" t="str">
            <v>0</v>
          </cell>
          <cell r="AG75" t="str">
            <v>0</v>
          </cell>
          <cell r="AH75" t="str">
            <v>0</v>
          </cell>
          <cell r="AL75" t="str">
            <v>Inspection Misc Equipment 2005 (P505018)</v>
          </cell>
          <cell r="AM75" t="str">
            <v>0</v>
          </cell>
          <cell r="AN75" t="str">
            <v>0</v>
          </cell>
          <cell r="AO75" t="str">
            <v>0</v>
          </cell>
        </row>
        <row r="76">
          <cell r="B76" t="str">
            <v>Miscellaneous Jacks 2005 (P505016)</v>
          </cell>
          <cell r="C76" t="str">
            <v>0</v>
          </cell>
          <cell r="D76" t="str">
            <v>0</v>
          </cell>
          <cell r="E76" t="str">
            <v>0</v>
          </cell>
          <cell r="F76" t="str">
            <v>0</v>
          </cell>
          <cell r="G76" t="str">
            <v>0</v>
          </cell>
          <cell r="H76" t="str">
            <v>0</v>
          </cell>
          <cell r="I76" t="str">
            <v>0</v>
          </cell>
          <cell r="J76" t="str">
            <v>0</v>
          </cell>
          <cell r="K76" t="str">
            <v>0</v>
          </cell>
          <cell r="L76" t="str">
            <v>0</v>
          </cell>
          <cell r="M76" t="str">
            <v>0</v>
          </cell>
          <cell r="N76" t="str">
            <v>0</v>
          </cell>
          <cell r="O76" t="str">
            <v>0</v>
          </cell>
          <cell r="P76" t="str">
            <v>0</v>
          </cell>
          <cell r="Q76" t="str">
            <v>0</v>
          </cell>
          <cell r="R76" t="str">
            <v>0</v>
          </cell>
          <cell r="S76" t="str">
            <v>0</v>
          </cell>
          <cell r="T76" t="str">
            <v>0</v>
          </cell>
          <cell r="U76" t="str">
            <v>0</v>
          </cell>
          <cell r="V76" t="str">
            <v>0</v>
          </cell>
          <cell r="W76" t="str">
            <v>0</v>
          </cell>
          <cell r="X76" t="str">
            <v>0</v>
          </cell>
          <cell r="Y76" t="str">
            <v>0</v>
          </cell>
          <cell r="Z76" t="str">
            <v>0</v>
          </cell>
          <cell r="AA76" t="str">
            <v>0</v>
          </cell>
          <cell r="AB76" t="str">
            <v>0</v>
          </cell>
          <cell r="AC76" t="str">
            <v>0</v>
          </cell>
          <cell r="AD76" t="str">
            <v>0</v>
          </cell>
          <cell r="AE76" t="str">
            <v>0</v>
          </cell>
          <cell r="AF76" t="str">
            <v>0</v>
          </cell>
          <cell r="AG76" t="str">
            <v>0</v>
          </cell>
          <cell r="AH76" t="str">
            <v>0</v>
          </cell>
          <cell r="AL76" t="str">
            <v>Miscellaneous Jacks 2005 (P505016)</v>
          </cell>
          <cell r="AM76" t="str">
            <v>0</v>
          </cell>
          <cell r="AN76" t="str">
            <v>0</v>
          </cell>
          <cell r="AO76" t="str">
            <v>0</v>
          </cell>
        </row>
        <row r="77">
          <cell r="B77" t="str">
            <v>PHX - Ice Machine (P210690)</v>
          </cell>
          <cell r="C77" t="str">
            <v>0</v>
          </cell>
          <cell r="D77" t="str">
            <v>0</v>
          </cell>
          <cell r="E77" t="str">
            <v>0</v>
          </cell>
          <cell r="F77" t="str">
            <v>0</v>
          </cell>
          <cell r="G77" t="str">
            <v>0</v>
          </cell>
          <cell r="H77" t="str">
            <v>0</v>
          </cell>
          <cell r="I77" t="str">
            <v>0</v>
          </cell>
          <cell r="J77" t="str">
            <v>0</v>
          </cell>
          <cell r="K77" t="str">
            <v>0</v>
          </cell>
          <cell r="L77" t="str">
            <v>0</v>
          </cell>
          <cell r="M77" t="str">
            <v>0</v>
          </cell>
          <cell r="N77" t="str">
            <v>0</v>
          </cell>
          <cell r="O77" t="str">
            <v>0</v>
          </cell>
          <cell r="P77" t="str">
            <v>0</v>
          </cell>
          <cell r="Q77" t="str">
            <v>0</v>
          </cell>
          <cell r="R77" t="str">
            <v>0</v>
          </cell>
          <cell r="S77" t="str">
            <v>0</v>
          </cell>
          <cell r="T77" t="str">
            <v>0</v>
          </cell>
          <cell r="U77" t="str">
            <v>0</v>
          </cell>
          <cell r="V77" t="str">
            <v>0</v>
          </cell>
          <cell r="W77" t="str">
            <v>0</v>
          </cell>
          <cell r="X77" t="str">
            <v>0</v>
          </cell>
          <cell r="Y77" t="str">
            <v>0</v>
          </cell>
          <cell r="Z77" t="str">
            <v>0</v>
          </cell>
          <cell r="AA77" t="str">
            <v>0</v>
          </cell>
          <cell r="AB77" t="str">
            <v>0</v>
          </cell>
          <cell r="AC77" t="str">
            <v>0</v>
          </cell>
          <cell r="AD77" t="str">
            <v>0</v>
          </cell>
          <cell r="AE77" t="str">
            <v>0</v>
          </cell>
          <cell r="AF77" t="str">
            <v>0</v>
          </cell>
          <cell r="AG77" t="str">
            <v>0</v>
          </cell>
          <cell r="AH77">
            <v>51236</v>
          </cell>
          <cell r="AL77" t="str">
            <v>PHX - Ice Machine (P210690)</v>
          </cell>
          <cell r="AM77" t="str">
            <v>0</v>
          </cell>
          <cell r="AN77" t="str">
            <v>0</v>
          </cell>
          <cell r="AO77" t="str">
            <v>0</v>
          </cell>
        </row>
        <row r="78">
          <cell r="B78" t="str">
            <v>Insight Learning System (P308270)</v>
          </cell>
          <cell r="C78" t="str">
            <v>0</v>
          </cell>
          <cell r="D78" t="str">
            <v>0</v>
          </cell>
          <cell r="E78" t="str">
            <v>0</v>
          </cell>
          <cell r="F78" t="str">
            <v>0</v>
          </cell>
          <cell r="G78" t="str">
            <v>0</v>
          </cell>
          <cell r="H78" t="str">
            <v>0</v>
          </cell>
          <cell r="I78" t="str">
            <v>0</v>
          </cell>
          <cell r="J78" t="str">
            <v>0</v>
          </cell>
          <cell r="K78" t="str">
            <v>0</v>
          </cell>
          <cell r="L78" t="str">
            <v>0</v>
          </cell>
          <cell r="M78" t="str">
            <v>0</v>
          </cell>
          <cell r="N78" t="str">
            <v>0</v>
          </cell>
          <cell r="O78" t="str">
            <v>0</v>
          </cell>
          <cell r="P78" t="str">
            <v>0</v>
          </cell>
          <cell r="Q78" t="str">
            <v>0</v>
          </cell>
          <cell r="R78" t="str">
            <v>0</v>
          </cell>
          <cell r="S78" t="str">
            <v>0</v>
          </cell>
          <cell r="T78" t="str">
            <v>0</v>
          </cell>
          <cell r="U78" t="str">
            <v>0</v>
          </cell>
          <cell r="V78" t="str">
            <v>0</v>
          </cell>
          <cell r="W78" t="str">
            <v>0</v>
          </cell>
          <cell r="X78" t="str">
            <v>0</v>
          </cell>
          <cell r="Y78" t="str">
            <v>0</v>
          </cell>
          <cell r="Z78" t="str">
            <v>0</v>
          </cell>
          <cell r="AA78" t="str">
            <v>0</v>
          </cell>
          <cell r="AB78" t="str">
            <v>0</v>
          </cell>
          <cell r="AC78" t="str">
            <v>0</v>
          </cell>
          <cell r="AD78" t="str">
            <v>0</v>
          </cell>
          <cell r="AE78" t="str">
            <v>0</v>
          </cell>
          <cell r="AF78" t="str">
            <v>0</v>
          </cell>
          <cell r="AG78" t="str">
            <v>0</v>
          </cell>
          <cell r="AH78" t="str">
            <v>0</v>
          </cell>
          <cell r="AL78" t="str">
            <v>Insight Learning System (P308270)</v>
          </cell>
          <cell r="AM78" t="str">
            <v>0</v>
          </cell>
          <cell r="AN78" t="str">
            <v>0</v>
          </cell>
          <cell r="AO78" t="str">
            <v>0</v>
          </cell>
        </row>
        <row r="79">
          <cell r="B79" t="str">
            <v>Paragon Postal Machines (P473002)</v>
          </cell>
          <cell r="C79" t="str">
            <v>0</v>
          </cell>
          <cell r="D79" t="str">
            <v>0</v>
          </cell>
          <cell r="E79" t="str">
            <v>0</v>
          </cell>
          <cell r="F79" t="str">
            <v>0</v>
          </cell>
          <cell r="G79" t="str">
            <v>0</v>
          </cell>
          <cell r="H79" t="str">
            <v>0</v>
          </cell>
          <cell r="I79" t="str">
            <v>0</v>
          </cell>
          <cell r="J79" t="str">
            <v>0</v>
          </cell>
          <cell r="K79" t="str">
            <v>0</v>
          </cell>
          <cell r="L79" t="str">
            <v>0</v>
          </cell>
          <cell r="M79" t="str">
            <v>0</v>
          </cell>
          <cell r="N79" t="str">
            <v>0</v>
          </cell>
          <cell r="O79" t="str">
            <v>0</v>
          </cell>
          <cell r="P79" t="str">
            <v>0</v>
          </cell>
          <cell r="Q79" t="str">
            <v>0</v>
          </cell>
          <cell r="R79" t="str">
            <v>0</v>
          </cell>
          <cell r="S79" t="str">
            <v>0</v>
          </cell>
          <cell r="T79" t="str">
            <v>0</v>
          </cell>
          <cell r="U79" t="str">
            <v>0</v>
          </cell>
          <cell r="V79" t="str">
            <v>0</v>
          </cell>
          <cell r="W79" t="str">
            <v>0</v>
          </cell>
          <cell r="X79" t="str">
            <v>0</v>
          </cell>
          <cell r="Y79" t="str">
            <v>0</v>
          </cell>
          <cell r="Z79" t="str">
            <v>0</v>
          </cell>
          <cell r="AA79" t="str">
            <v>0</v>
          </cell>
          <cell r="AB79" t="str">
            <v>0</v>
          </cell>
          <cell r="AC79" t="str">
            <v>0</v>
          </cell>
          <cell r="AD79" t="str">
            <v>0</v>
          </cell>
          <cell r="AE79" t="str">
            <v>0</v>
          </cell>
          <cell r="AF79" t="str">
            <v>0</v>
          </cell>
          <cell r="AG79" t="str">
            <v>0</v>
          </cell>
          <cell r="AH79">
            <v>107038</v>
          </cell>
          <cell r="AL79" t="str">
            <v>Paragon Postal Machines (P473002)</v>
          </cell>
          <cell r="AM79" t="str">
            <v>0</v>
          </cell>
          <cell r="AN79" t="str">
            <v>0</v>
          </cell>
          <cell r="AO79" t="str">
            <v>0</v>
          </cell>
        </row>
        <row r="80">
          <cell r="B80" t="str">
            <v>LAX - New Cargo Cooler (P410027)</v>
          </cell>
          <cell r="C80" t="str">
            <v>0</v>
          </cell>
          <cell r="D80" t="str">
            <v>0</v>
          </cell>
          <cell r="E80" t="str">
            <v>0</v>
          </cell>
          <cell r="F80" t="str">
            <v>0</v>
          </cell>
          <cell r="G80" t="str">
            <v>0</v>
          </cell>
          <cell r="H80" t="str">
            <v>0</v>
          </cell>
          <cell r="I80" t="str">
            <v>0</v>
          </cell>
          <cell r="J80" t="str">
            <v>0</v>
          </cell>
          <cell r="K80" t="str">
            <v>0</v>
          </cell>
          <cell r="L80" t="str">
            <v>0</v>
          </cell>
          <cell r="M80" t="str">
            <v>0</v>
          </cell>
          <cell r="N80" t="str">
            <v>0</v>
          </cell>
          <cell r="O80" t="str">
            <v>0</v>
          </cell>
          <cell r="P80" t="str">
            <v>0</v>
          </cell>
          <cell r="Q80" t="str">
            <v>0</v>
          </cell>
          <cell r="R80" t="str">
            <v>0</v>
          </cell>
          <cell r="S80" t="str">
            <v>0</v>
          </cell>
          <cell r="T80" t="str">
            <v>0</v>
          </cell>
          <cell r="U80" t="str">
            <v>0</v>
          </cell>
          <cell r="V80" t="str">
            <v>0</v>
          </cell>
          <cell r="W80" t="str">
            <v>0</v>
          </cell>
          <cell r="X80" t="str">
            <v>0</v>
          </cell>
          <cell r="Y80" t="str">
            <v>0</v>
          </cell>
          <cell r="Z80" t="str">
            <v>0</v>
          </cell>
          <cell r="AA80" t="str">
            <v>0</v>
          </cell>
          <cell r="AB80" t="str">
            <v>0</v>
          </cell>
          <cell r="AC80" t="str">
            <v>0</v>
          </cell>
          <cell r="AD80" t="str">
            <v>0</v>
          </cell>
          <cell r="AE80" t="str">
            <v>0</v>
          </cell>
          <cell r="AF80" t="str">
            <v>0</v>
          </cell>
          <cell r="AG80" t="str">
            <v>0</v>
          </cell>
          <cell r="AH80" t="str">
            <v>0</v>
          </cell>
          <cell r="AL80" t="str">
            <v>LAX - New Cargo Cooler (P410027)</v>
          </cell>
          <cell r="AM80" t="str">
            <v>0</v>
          </cell>
          <cell r="AN80" t="str">
            <v>0</v>
          </cell>
          <cell r="AO80" t="str">
            <v>0</v>
          </cell>
        </row>
        <row r="81">
          <cell r="B81" t="str">
            <v>BWI - 3 Additional Ground-To-Ground Radio Channels (P410001)</v>
          </cell>
          <cell r="C81" t="str">
            <v>0</v>
          </cell>
          <cell r="D81" t="str">
            <v>0</v>
          </cell>
          <cell r="E81" t="str">
            <v>0</v>
          </cell>
          <cell r="F81" t="str">
            <v>0</v>
          </cell>
          <cell r="G81" t="str">
            <v>0</v>
          </cell>
          <cell r="H81" t="str">
            <v>0</v>
          </cell>
          <cell r="I81" t="str">
            <v>0</v>
          </cell>
          <cell r="J81" t="str">
            <v>0</v>
          </cell>
          <cell r="K81" t="str">
            <v>0</v>
          </cell>
          <cell r="L81" t="str">
            <v>0</v>
          </cell>
          <cell r="M81" t="str">
            <v>0</v>
          </cell>
          <cell r="N81" t="str">
            <v>0</v>
          </cell>
          <cell r="O81" t="str">
            <v>0</v>
          </cell>
          <cell r="P81" t="str">
            <v>0</v>
          </cell>
          <cell r="Q81" t="str">
            <v>0</v>
          </cell>
          <cell r="R81" t="str">
            <v>0</v>
          </cell>
          <cell r="S81" t="str">
            <v>0</v>
          </cell>
          <cell r="T81" t="str">
            <v>0</v>
          </cell>
          <cell r="U81" t="str">
            <v>0</v>
          </cell>
          <cell r="V81" t="str">
            <v>0</v>
          </cell>
          <cell r="W81" t="str">
            <v>0</v>
          </cell>
          <cell r="X81" t="str">
            <v>0</v>
          </cell>
          <cell r="Y81" t="str">
            <v>0</v>
          </cell>
          <cell r="Z81" t="str">
            <v>0</v>
          </cell>
          <cell r="AA81" t="str">
            <v>0</v>
          </cell>
          <cell r="AB81" t="str">
            <v>0</v>
          </cell>
          <cell r="AC81" t="str">
            <v>0</v>
          </cell>
          <cell r="AD81" t="str">
            <v>0</v>
          </cell>
          <cell r="AE81" t="str">
            <v>0</v>
          </cell>
          <cell r="AF81" t="str">
            <v>0</v>
          </cell>
          <cell r="AG81" t="str">
            <v>0</v>
          </cell>
          <cell r="AH81" t="str">
            <v>0</v>
          </cell>
          <cell r="AL81" t="str">
            <v>BWI - 3 Additional Ground-To-Ground Radio Channels (P410001)</v>
          </cell>
          <cell r="AM81" t="str">
            <v>0</v>
          </cell>
          <cell r="AN81" t="str">
            <v>0</v>
          </cell>
          <cell r="AO81" t="str">
            <v>0</v>
          </cell>
        </row>
        <row r="82">
          <cell r="B82" t="str">
            <v>LAS - Automated Queing/Directing System (P410021)</v>
          </cell>
          <cell r="C82" t="str">
            <v>0</v>
          </cell>
          <cell r="D82" t="str">
            <v>0</v>
          </cell>
          <cell r="E82" t="str">
            <v>0</v>
          </cell>
          <cell r="F82" t="str">
            <v>0</v>
          </cell>
          <cell r="G82" t="str">
            <v>0</v>
          </cell>
          <cell r="H82" t="str">
            <v>0</v>
          </cell>
          <cell r="I82" t="str">
            <v>0</v>
          </cell>
          <cell r="J82" t="str">
            <v>0</v>
          </cell>
          <cell r="K82" t="str">
            <v>0</v>
          </cell>
          <cell r="L82" t="str">
            <v>0</v>
          </cell>
          <cell r="M82" t="str">
            <v>0</v>
          </cell>
          <cell r="N82" t="str">
            <v>0</v>
          </cell>
          <cell r="O82" t="str">
            <v>0</v>
          </cell>
          <cell r="P82" t="str">
            <v>0</v>
          </cell>
          <cell r="Q82" t="str">
            <v>0</v>
          </cell>
          <cell r="R82" t="str">
            <v>0</v>
          </cell>
          <cell r="S82" t="str">
            <v>0</v>
          </cell>
          <cell r="T82" t="str">
            <v>0</v>
          </cell>
          <cell r="U82" t="str">
            <v>0</v>
          </cell>
          <cell r="V82" t="str">
            <v>0</v>
          </cell>
          <cell r="W82" t="str">
            <v>0</v>
          </cell>
          <cell r="X82" t="str">
            <v>0</v>
          </cell>
          <cell r="Y82" t="str">
            <v>0</v>
          </cell>
          <cell r="Z82" t="str">
            <v>0</v>
          </cell>
          <cell r="AA82" t="str">
            <v>0</v>
          </cell>
          <cell r="AB82" t="str">
            <v>0</v>
          </cell>
          <cell r="AC82" t="str">
            <v>0</v>
          </cell>
          <cell r="AD82" t="str">
            <v>0</v>
          </cell>
          <cell r="AE82" t="str">
            <v>0</v>
          </cell>
          <cell r="AF82" t="str">
            <v>0</v>
          </cell>
          <cell r="AG82" t="str">
            <v>0</v>
          </cell>
          <cell r="AH82" t="str">
            <v>0</v>
          </cell>
          <cell r="AL82" t="str">
            <v>LAS - Automated Queing/Directing System (P410021)</v>
          </cell>
          <cell r="AM82" t="str">
            <v>0</v>
          </cell>
          <cell r="AN82" t="str">
            <v>0</v>
          </cell>
          <cell r="AO82" t="str">
            <v>0</v>
          </cell>
        </row>
        <row r="83">
          <cell r="B83" t="str">
            <v>Uninterrupted Power Supply (P405030)</v>
          </cell>
          <cell r="C83" t="str">
            <v>0</v>
          </cell>
          <cell r="D83" t="str">
            <v>0</v>
          </cell>
          <cell r="E83" t="str">
            <v>0</v>
          </cell>
          <cell r="F83" t="str">
            <v>0</v>
          </cell>
          <cell r="G83" t="str">
            <v>0</v>
          </cell>
          <cell r="H83" t="str">
            <v>0</v>
          </cell>
          <cell r="I83" t="str">
            <v>0</v>
          </cell>
          <cell r="J83" t="str">
            <v>0</v>
          </cell>
          <cell r="K83" t="str">
            <v>0</v>
          </cell>
          <cell r="L83" t="str">
            <v>0</v>
          </cell>
          <cell r="M83" t="str">
            <v>0</v>
          </cell>
          <cell r="N83" t="str">
            <v>0</v>
          </cell>
          <cell r="O83" t="str">
            <v>0</v>
          </cell>
          <cell r="P83" t="str">
            <v>0</v>
          </cell>
          <cell r="Q83" t="str">
            <v>0</v>
          </cell>
          <cell r="R83" t="str">
            <v>0</v>
          </cell>
          <cell r="S83" t="str">
            <v>0</v>
          </cell>
          <cell r="T83" t="str">
            <v>0</v>
          </cell>
          <cell r="U83" t="str">
            <v>0</v>
          </cell>
          <cell r="V83" t="str">
            <v>0</v>
          </cell>
          <cell r="W83" t="str">
            <v>0</v>
          </cell>
          <cell r="X83" t="str">
            <v>0</v>
          </cell>
          <cell r="Y83" t="str">
            <v>0</v>
          </cell>
          <cell r="Z83" t="str">
            <v>0</v>
          </cell>
          <cell r="AA83" t="str">
            <v>0</v>
          </cell>
          <cell r="AB83" t="str">
            <v>0</v>
          </cell>
          <cell r="AC83" t="str">
            <v>0</v>
          </cell>
          <cell r="AD83" t="str">
            <v>0</v>
          </cell>
          <cell r="AE83" t="str">
            <v>0</v>
          </cell>
          <cell r="AF83" t="str">
            <v>0</v>
          </cell>
          <cell r="AG83">
            <v>81269</v>
          </cell>
          <cell r="AH83" t="str">
            <v>0</v>
          </cell>
          <cell r="AL83" t="str">
            <v>Uninterrupted Power Supply (P405030)</v>
          </cell>
          <cell r="AM83" t="str">
            <v>0</v>
          </cell>
          <cell r="AN83" t="str">
            <v>0</v>
          </cell>
          <cell r="AO83" t="str">
            <v>0</v>
          </cell>
        </row>
        <row r="84">
          <cell r="B84" t="str">
            <v>PDX - New Ice Machines (P510017)</v>
          </cell>
          <cell r="C84" t="str">
            <v>0</v>
          </cell>
          <cell r="D84" t="str">
            <v>0</v>
          </cell>
          <cell r="E84" t="str">
            <v>0</v>
          </cell>
          <cell r="F84" t="str">
            <v>0</v>
          </cell>
          <cell r="G84" t="str">
            <v>0</v>
          </cell>
          <cell r="H84" t="str">
            <v>0</v>
          </cell>
          <cell r="I84" t="str">
            <v>0</v>
          </cell>
          <cell r="J84" t="str">
            <v>0</v>
          </cell>
          <cell r="K84" t="str">
            <v>0</v>
          </cell>
          <cell r="L84" t="str">
            <v>0</v>
          </cell>
          <cell r="M84" t="str">
            <v>0</v>
          </cell>
          <cell r="N84" t="str">
            <v>0</v>
          </cell>
          <cell r="O84" t="str">
            <v>0</v>
          </cell>
          <cell r="P84" t="str">
            <v>0</v>
          </cell>
          <cell r="Q84" t="str">
            <v>0</v>
          </cell>
          <cell r="R84" t="str">
            <v>0</v>
          </cell>
          <cell r="S84" t="str">
            <v>0</v>
          </cell>
          <cell r="T84" t="str">
            <v>0</v>
          </cell>
          <cell r="U84" t="str">
            <v>0</v>
          </cell>
          <cell r="V84" t="str">
            <v>0</v>
          </cell>
          <cell r="W84" t="str">
            <v>0</v>
          </cell>
          <cell r="X84" t="str">
            <v>0</v>
          </cell>
          <cell r="Y84" t="str">
            <v>0</v>
          </cell>
          <cell r="Z84" t="str">
            <v>0</v>
          </cell>
          <cell r="AA84" t="str">
            <v>0</v>
          </cell>
          <cell r="AB84" t="str">
            <v>0</v>
          </cell>
          <cell r="AC84" t="str">
            <v>0</v>
          </cell>
          <cell r="AD84" t="str">
            <v>0</v>
          </cell>
          <cell r="AE84" t="str">
            <v>0</v>
          </cell>
          <cell r="AF84" t="str">
            <v>0</v>
          </cell>
          <cell r="AG84" t="str">
            <v>0</v>
          </cell>
          <cell r="AH84">
            <v>20986</v>
          </cell>
          <cell r="AL84" t="str">
            <v>PDX - New Ice Machines (P510017)</v>
          </cell>
          <cell r="AM84" t="str">
            <v>0</v>
          </cell>
          <cell r="AN84" t="str">
            <v>0</v>
          </cell>
          <cell r="AO84" t="str">
            <v>0</v>
          </cell>
        </row>
        <row r="85">
          <cell r="B85" t="str">
            <v>SAT - Telephone System Dial Tone Conversion (P510027)</v>
          </cell>
          <cell r="C85" t="str">
            <v>0</v>
          </cell>
          <cell r="D85" t="str">
            <v>0</v>
          </cell>
          <cell r="E85" t="str">
            <v>0</v>
          </cell>
          <cell r="F85" t="str">
            <v>0</v>
          </cell>
          <cell r="G85" t="str">
            <v>0</v>
          </cell>
          <cell r="H85" t="str">
            <v>0</v>
          </cell>
          <cell r="I85" t="str">
            <v>0</v>
          </cell>
          <cell r="J85" t="str">
            <v>0</v>
          </cell>
          <cell r="K85" t="str">
            <v>0</v>
          </cell>
          <cell r="L85" t="str">
            <v>0</v>
          </cell>
          <cell r="M85" t="str">
            <v>0</v>
          </cell>
          <cell r="N85" t="str">
            <v>0</v>
          </cell>
          <cell r="O85" t="str">
            <v>0</v>
          </cell>
          <cell r="P85" t="str">
            <v>0</v>
          </cell>
          <cell r="Q85" t="str">
            <v>0</v>
          </cell>
          <cell r="R85" t="str">
            <v>0</v>
          </cell>
          <cell r="S85" t="str">
            <v>0</v>
          </cell>
          <cell r="T85" t="str">
            <v>0</v>
          </cell>
          <cell r="U85" t="str">
            <v>0</v>
          </cell>
          <cell r="V85" t="str">
            <v>0</v>
          </cell>
          <cell r="W85" t="str">
            <v>0</v>
          </cell>
          <cell r="X85" t="str">
            <v>0</v>
          </cell>
          <cell r="Y85" t="str">
            <v>0</v>
          </cell>
          <cell r="Z85" t="str">
            <v>0</v>
          </cell>
          <cell r="AA85" t="str">
            <v>0</v>
          </cell>
          <cell r="AB85" t="str">
            <v>0</v>
          </cell>
          <cell r="AC85" t="str">
            <v>0</v>
          </cell>
          <cell r="AD85" t="str">
            <v>0</v>
          </cell>
          <cell r="AE85" t="str">
            <v>0</v>
          </cell>
          <cell r="AF85" t="str">
            <v>0</v>
          </cell>
          <cell r="AG85" t="str">
            <v>0</v>
          </cell>
          <cell r="AH85">
            <v>15860</v>
          </cell>
          <cell r="AL85" t="str">
            <v>SAT - Telephone System Dial Tone Conversion (P510027)</v>
          </cell>
          <cell r="AM85" t="str">
            <v>0</v>
          </cell>
          <cell r="AN85" t="str">
            <v>0</v>
          </cell>
          <cell r="AO85" t="str">
            <v>0</v>
          </cell>
        </row>
        <row r="86">
          <cell r="B86" t="str">
            <v>MSY - Freezer For Ice Room (P310230)</v>
          </cell>
          <cell r="C86" t="str">
            <v>0</v>
          </cell>
          <cell r="D86" t="str">
            <v>0</v>
          </cell>
          <cell r="E86" t="str">
            <v>0</v>
          </cell>
          <cell r="F86" t="str">
            <v>0</v>
          </cell>
          <cell r="G86" t="str">
            <v>0</v>
          </cell>
          <cell r="H86" t="str">
            <v>0</v>
          </cell>
          <cell r="I86" t="str">
            <v>0</v>
          </cell>
          <cell r="J86" t="str">
            <v>0</v>
          </cell>
          <cell r="K86" t="str">
            <v>0</v>
          </cell>
          <cell r="L86" t="str">
            <v>0</v>
          </cell>
          <cell r="M86" t="str">
            <v>0</v>
          </cell>
          <cell r="N86" t="str">
            <v>0</v>
          </cell>
          <cell r="O86" t="str">
            <v>0</v>
          </cell>
          <cell r="P86" t="str">
            <v>0</v>
          </cell>
          <cell r="Q86" t="str">
            <v>0</v>
          </cell>
          <cell r="R86" t="str">
            <v>0</v>
          </cell>
          <cell r="S86" t="str">
            <v>0</v>
          </cell>
          <cell r="T86" t="str">
            <v>0</v>
          </cell>
          <cell r="U86" t="str">
            <v>0</v>
          </cell>
          <cell r="V86" t="str">
            <v>0</v>
          </cell>
          <cell r="W86" t="str">
            <v>0</v>
          </cell>
          <cell r="X86" t="str">
            <v>0</v>
          </cell>
          <cell r="Y86" t="str">
            <v>0</v>
          </cell>
          <cell r="Z86" t="str">
            <v>0</v>
          </cell>
          <cell r="AA86" t="str">
            <v>0</v>
          </cell>
          <cell r="AB86" t="str">
            <v>0</v>
          </cell>
          <cell r="AC86" t="str">
            <v>0</v>
          </cell>
          <cell r="AD86" t="str">
            <v>0</v>
          </cell>
          <cell r="AE86" t="str">
            <v>0</v>
          </cell>
          <cell r="AF86" t="str">
            <v>0</v>
          </cell>
          <cell r="AG86" t="str">
            <v>0</v>
          </cell>
          <cell r="AH86" t="str">
            <v>0</v>
          </cell>
          <cell r="AL86" t="str">
            <v>MSY - Freezer For Ice Room (P310230)</v>
          </cell>
          <cell r="AM86" t="str">
            <v>0</v>
          </cell>
          <cell r="AN86" t="str">
            <v>0</v>
          </cell>
          <cell r="AO86" t="str">
            <v>0</v>
          </cell>
        </row>
        <row r="87">
          <cell r="B87" t="str">
            <v>SLC - Cardboard Bailer (P440010)</v>
          </cell>
          <cell r="C87" t="str">
            <v>0</v>
          </cell>
          <cell r="D87" t="str">
            <v>0</v>
          </cell>
          <cell r="E87" t="str">
            <v>0</v>
          </cell>
          <cell r="F87" t="str">
            <v>0</v>
          </cell>
          <cell r="G87" t="str">
            <v>0</v>
          </cell>
          <cell r="H87" t="str">
            <v>0</v>
          </cell>
          <cell r="I87" t="str">
            <v>0</v>
          </cell>
          <cell r="J87" t="str">
            <v>0</v>
          </cell>
          <cell r="K87" t="str">
            <v>0</v>
          </cell>
          <cell r="L87" t="str">
            <v>0</v>
          </cell>
          <cell r="M87" t="str">
            <v>0</v>
          </cell>
          <cell r="N87" t="str">
            <v>0</v>
          </cell>
          <cell r="O87" t="str">
            <v>0</v>
          </cell>
          <cell r="P87" t="str">
            <v>0</v>
          </cell>
          <cell r="Q87" t="str">
            <v>0</v>
          </cell>
          <cell r="R87" t="str">
            <v>0</v>
          </cell>
          <cell r="S87" t="str">
            <v>0</v>
          </cell>
          <cell r="T87" t="str">
            <v>0</v>
          </cell>
          <cell r="U87" t="str">
            <v>0</v>
          </cell>
          <cell r="V87" t="str">
            <v>0</v>
          </cell>
          <cell r="W87" t="str">
            <v>0</v>
          </cell>
          <cell r="X87" t="str">
            <v>0</v>
          </cell>
          <cell r="Y87" t="str">
            <v>0</v>
          </cell>
          <cell r="Z87" t="str">
            <v>0</v>
          </cell>
          <cell r="AA87" t="str">
            <v>0</v>
          </cell>
          <cell r="AB87" t="str">
            <v>0</v>
          </cell>
          <cell r="AC87" t="str">
            <v>0</v>
          </cell>
          <cell r="AD87" t="str">
            <v>0</v>
          </cell>
          <cell r="AE87" t="str">
            <v>0</v>
          </cell>
          <cell r="AF87" t="str">
            <v>0</v>
          </cell>
          <cell r="AG87" t="str">
            <v>0</v>
          </cell>
          <cell r="AH87" t="str">
            <v>0</v>
          </cell>
          <cell r="AL87" t="str">
            <v>SLC - Cardboard Bailer (P440010)</v>
          </cell>
          <cell r="AM87" t="str">
            <v>0</v>
          </cell>
          <cell r="AN87" t="str">
            <v>0</v>
          </cell>
          <cell r="AO87" t="str">
            <v>0</v>
          </cell>
        </row>
        <row r="88">
          <cell r="B88" t="str">
            <v>AMA - New Ice Machine (P308010)</v>
          </cell>
          <cell r="C88" t="str">
            <v>0</v>
          </cell>
          <cell r="D88" t="str">
            <v>0</v>
          </cell>
          <cell r="E88" t="str">
            <v>0</v>
          </cell>
          <cell r="F88" t="str">
            <v>0</v>
          </cell>
          <cell r="G88" t="str">
            <v>0</v>
          </cell>
          <cell r="H88" t="str">
            <v>0</v>
          </cell>
          <cell r="I88" t="str">
            <v>0</v>
          </cell>
          <cell r="J88" t="str">
            <v>0</v>
          </cell>
          <cell r="K88" t="str">
            <v>0</v>
          </cell>
          <cell r="L88" t="str">
            <v>0</v>
          </cell>
          <cell r="M88" t="str">
            <v>0</v>
          </cell>
          <cell r="N88" t="str">
            <v>0</v>
          </cell>
          <cell r="O88" t="str">
            <v>0</v>
          </cell>
          <cell r="P88" t="str">
            <v>0</v>
          </cell>
          <cell r="Q88" t="str">
            <v>0</v>
          </cell>
          <cell r="R88" t="str">
            <v>0</v>
          </cell>
          <cell r="S88" t="str">
            <v>0</v>
          </cell>
          <cell r="T88" t="str">
            <v>0</v>
          </cell>
          <cell r="U88" t="str">
            <v>0</v>
          </cell>
          <cell r="V88" t="str">
            <v>0</v>
          </cell>
          <cell r="W88" t="str">
            <v>0</v>
          </cell>
          <cell r="X88" t="str">
            <v>0</v>
          </cell>
          <cell r="Y88" t="str">
            <v>0</v>
          </cell>
          <cell r="Z88" t="str">
            <v>0</v>
          </cell>
          <cell r="AA88" t="str">
            <v>0</v>
          </cell>
          <cell r="AB88" t="str">
            <v>0</v>
          </cell>
          <cell r="AC88" t="str">
            <v>0</v>
          </cell>
          <cell r="AD88" t="str">
            <v>0</v>
          </cell>
          <cell r="AE88" t="str">
            <v>0</v>
          </cell>
          <cell r="AF88" t="str">
            <v>0</v>
          </cell>
          <cell r="AG88" t="str">
            <v>0</v>
          </cell>
          <cell r="AH88" t="str">
            <v>0</v>
          </cell>
          <cell r="AL88" t="str">
            <v>AMA - New Ice Machine (P308010)</v>
          </cell>
          <cell r="AM88" t="str">
            <v>0</v>
          </cell>
          <cell r="AN88" t="str">
            <v>0</v>
          </cell>
          <cell r="AO88" t="str">
            <v>0</v>
          </cell>
        </row>
        <row r="89">
          <cell r="B89" t="str">
            <v>RDU - New Ice Machine (P510026)</v>
          </cell>
          <cell r="C89" t="str">
            <v>0</v>
          </cell>
          <cell r="D89" t="str">
            <v>0</v>
          </cell>
          <cell r="E89" t="str">
            <v>0</v>
          </cell>
          <cell r="F89" t="str">
            <v>0</v>
          </cell>
          <cell r="G89" t="str">
            <v>0</v>
          </cell>
          <cell r="H89" t="str">
            <v>0</v>
          </cell>
          <cell r="I89" t="str">
            <v>0</v>
          </cell>
          <cell r="J89" t="str">
            <v>0</v>
          </cell>
          <cell r="K89" t="str">
            <v>0</v>
          </cell>
          <cell r="L89" t="str">
            <v>0</v>
          </cell>
          <cell r="M89" t="str">
            <v>0</v>
          </cell>
          <cell r="N89" t="str">
            <v>0</v>
          </cell>
          <cell r="O89" t="str">
            <v>0</v>
          </cell>
          <cell r="P89" t="str">
            <v>0</v>
          </cell>
          <cell r="Q89" t="str">
            <v>0</v>
          </cell>
          <cell r="R89" t="str">
            <v>0</v>
          </cell>
          <cell r="S89" t="str">
            <v>0</v>
          </cell>
          <cell r="T89" t="str">
            <v>0</v>
          </cell>
          <cell r="U89" t="str">
            <v>0</v>
          </cell>
          <cell r="V89" t="str">
            <v>0</v>
          </cell>
          <cell r="W89" t="str">
            <v>0</v>
          </cell>
          <cell r="X89" t="str">
            <v>0</v>
          </cell>
          <cell r="Y89" t="str">
            <v>0</v>
          </cell>
          <cell r="Z89" t="str">
            <v>0</v>
          </cell>
          <cell r="AA89" t="str">
            <v>0</v>
          </cell>
          <cell r="AB89" t="str">
            <v>0</v>
          </cell>
          <cell r="AC89" t="str">
            <v>0</v>
          </cell>
          <cell r="AD89" t="str">
            <v>0</v>
          </cell>
          <cell r="AE89" t="str">
            <v>0</v>
          </cell>
          <cell r="AF89" t="str">
            <v>0</v>
          </cell>
          <cell r="AG89" t="str">
            <v>0</v>
          </cell>
          <cell r="AH89">
            <v>8704</v>
          </cell>
          <cell r="AL89" t="str">
            <v>RDU - New Ice Machine (P510026)</v>
          </cell>
          <cell r="AM89" t="str">
            <v>0</v>
          </cell>
          <cell r="AN89" t="str">
            <v>0</v>
          </cell>
          <cell r="AO89" t="str">
            <v>0</v>
          </cell>
        </row>
        <row r="90">
          <cell r="B90" t="str">
            <v>SDF - Ice Machine (P108130)</v>
          </cell>
          <cell r="C90" t="str">
            <v>0</v>
          </cell>
          <cell r="D90" t="str">
            <v>0</v>
          </cell>
          <cell r="E90" t="str">
            <v>0</v>
          </cell>
          <cell r="F90" t="str">
            <v>0</v>
          </cell>
          <cell r="G90" t="str">
            <v>0</v>
          </cell>
          <cell r="H90" t="str">
            <v>0</v>
          </cell>
          <cell r="I90" t="str">
            <v>0</v>
          </cell>
          <cell r="J90" t="str">
            <v>0</v>
          </cell>
          <cell r="K90" t="str">
            <v>0</v>
          </cell>
          <cell r="L90" t="str">
            <v>0</v>
          </cell>
          <cell r="M90" t="str">
            <v>0</v>
          </cell>
          <cell r="N90" t="str">
            <v>0</v>
          </cell>
          <cell r="O90" t="str">
            <v>0</v>
          </cell>
          <cell r="P90" t="str">
            <v>0</v>
          </cell>
          <cell r="Q90" t="str">
            <v>0</v>
          </cell>
          <cell r="R90" t="str">
            <v>0</v>
          </cell>
          <cell r="S90" t="str">
            <v>0</v>
          </cell>
          <cell r="T90" t="str">
            <v>0</v>
          </cell>
          <cell r="U90" t="str">
            <v>0</v>
          </cell>
          <cell r="V90" t="str">
            <v>0</v>
          </cell>
          <cell r="W90" t="str">
            <v>0</v>
          </cell>
          <cell r="X90" t="str">
            <v>0</v>
          </cell>
          <cell r="Y90" t="str">
            <v>0</v>
          </cell>
          <cell r="Z90" t="str">
            <v>0</v>
          </cell>
          <cell r="AA90" t="str">
            <v>0</v>
          </cell>
          <cell r="AB90" t="str">
            <v>0</v>
          </cell>
          <cell r="AC90" t="str">
            <v>0</v>
          </cell>
          <cell r="AD90" t="str">
            <v>0</v>
          </cell>
          <cell r="AE90" t="str">
            <v>0</v>
          </cell>
          <cell r="AF90" t="str">
            <v>0</v>
          </cell>
          <cell r="AG90" t="str">
            <v>0</v>
          </cell>
          <cell r="AH90">
            <v>8426</v>
          </cell>
          <cell r="AL90" t="str">
            <v>SDF - Ice Machine (P108130)</v>
          </cell>
          <cell r="AM90" t="str">
            <v>0</v>
          </cell>
          <cell r="AN90" t="str">
            <v>0</v>
          </cell>
          <cell r="AO90" t="str">
            <v>0</v>
          </cell>
        </row>
        <row r="91">
          <cell r="B91" t="str">
            <v>PHX - ISDN Trunk Conversion (P107870)</v>
          </cell>
          <cell r="C91" t="str">
            <v>0</v>
          </cell>
          <cell r="D91" t="str">
            <v>0</v>
          </cell>
          <cell r="E91" t="str">
            <v>0</v>
          </cell>
          <cell r="F91" t="str">
            <v>0</v>
          </cell>
          <cell r="G91" t="str">
            <v>0</v>
          </cell>
          <cell r="H91" t="str">
            <v>0</v>
          </cell>
          <cell r="I91" t="str">
            <v>0</v>
          </cell>
          <cell r="J91" t="str">
            <v>0</v>
          </cell>
          <cell r="K91" t="str">
            <v>0</v>
          </cell>
          <cell r="L91" t="str">
            <v>0</v>
          </cell>
          <cell r="M91" t="str">
            <v>0</v>
          </cell>
          <cell r="N91" t="str">
            <v>0</v>
          </cell>
          <cell r="O91" t="str">
            <v>0</v>
          </cell>
          <cell r="P91" t="str">
            <v>0</v>
          </cell>
          <cell r="Q91" t="str">
            <v>0</v>
          </cell>
          <cell r="R91" t="str">
            <v>0</v>
          </cell>
          <cell r="S91" t="str">
            <v>0</v>
          </cell>
          <cell r="T91" t="str">
            <v>0</v>
          </cell>
          <cell r="U91" t="str">
            <v>0</v>
          </cell>
          <cell r="V91" t="str">
            <v>0</v>
          </cell>
          <cell r="W91" t="str">
            <v>0</v>
          </cell>
          <cell r="X91" t="str">
            <v>0</v>
          </cell>
          <cell r="Y91" t="str">
            <v>0</v>
          </cell>
          <cell r="Z91" t="str">
            <v>0</v>
          </cell>
          <cell r="AA91" t="str">
            <v>0</v>
          </cell>
          <cell r="AB91" t="str">
            <v>0</v>
          </cell>
          <cell r="AC91" t="str">
            <v>0</v>
          </cell>
          <cell r="AD91" t="str">
            <v>0</v>
          </cell>
          <cell r="AE91" t="str">
            <v>0</v>
          </cell>
          <cell r="AF91" t="str">
            <v>0</v>
          </cell>
          <cell r="AG91" t="str">
            <v>0</v>
          </cell>
          <cell r="AH91" t="str">
            <v>0</v>
          </cell>
          <cell r="AL91" t="str">
            <v>PHX - ISDN Trunk Conversion (P107870)</v>
          </cell>
          <cell r="AM91" t="str">
            <v>0</v>
          </cell>
          <cell r="AN91" t="str">
            <v>0</v>
          </cell>
          <cell r="AO91" t="str">
            <v>0</v>
          </cell>
        </row>
        <row r="92">
          <cell r="B92" t="str">
            <v>HOU - Golf Cart (P565001)</v>
          </cell>
          <cell r="C92" t="str">
            <v>0</v>
          </cell>
          <cell r="D92" t="str">
            <v>0</v>
          </cell>
          <cell r="E92" t="str">
            <v>0</v>
          </cell>
          <cell r="F92" t="str">
            <v>0</v>
          </cell>
          <cell r="G92" t="str">
            <v>0</v>
          </cell>
          <cell r="H92" t="str">
            <v>0</v>
          </cell>
          <cell r="I92" t="str">
            <v>0</v>
          </cell>
          <cell r="J92" t="str">
            <v>0</v>
          </cell>
          <cell r="K92" t="str">
            <v>0</v>
          </cell>
          <cell r="L92" t="str">
            <v>0</v>
          </cell>
          <cell r="M92" t="str">
            <v>0</v>
          </cell>
          <cell r="N92" t="str">
            <v>0</v>
          </cell>
          <cell r="O92" t="str">
            <v>0</v>
          </cell>
          <cell r="P92" t="str">
            <v>0</v>
          </cell>
          <cell r="Q92" t="str">
            <v>0</v>
          </cell>
          <cell r="R92" t="str">
            <v>0</v>
          </cell>
          <cell r="S92" t="str">
            <v>0</v>
          </cell>
          <cell r="T92" t="str">
            <v>0</v>
          </cell>
          <cell r="U92" t="str">
            <v>0</v>
          </cell>
          <cell r="V92" t="str">
            <v>0</v>
          </cell>
          <cell r="W92" t="str">
            <v>0</v>
          </cell>
          <cell r="X92" t="str">
            <v>0</v>
          </cell>
          <cell r="Y92" t="str">
            <v>0</v>
          </cell>
          <cell r="Z92" t="str">
            <v>0</v>
          </cell>
          <cell r="AA92" t="str">
            <v>0</v>
          </cell>
          <cell r="AB92" t="str">
            <v>0</v>
          </cell>
          <cell r="AC92" t="str">
            <v>0</v>
          </cell>
          <cell r="AD92" t="str">
            <v>0</v>
          </cell>
          <cell r="AE92" t="str">
            <v>0</v>
          </cell>
          <cell r="AF92" t="str">
            <v>0</v>
          </cell>
          <cell r="AG92" t="str">
            <v>0</v>
          </cell>
          <cell r="AH92" t="str">
            <v>0</v>
          </cell>
          <cell r="AL92" t="str">
            <v>HOU - Golf Cart (P565001)</v>
          </cell>
          <cell r="AM92" t="str">
            <v>0</v>
          </cell>
          <cell r="AN92" t="str">
            <v>0</v>
          </cell>
          <cell r="AO92" t="str">
            <v>0</v>
          </cell>
        </row>
        <row r="93">
          <cell r="B93" t="str">
            <v>ONT - New Ice Machine (P410070)</v>
          </cell>
          <cell r="C93" t="str">
            <v>0</v>
          </cell>
          <cell r="D93" t="str">
            <v>0</v>
          </cell>
          <cell r="E93" t="str">
            <v>0</v>
          </cell>
          <cell r="F93" t="str">
            <v>0</v>
          </cell>
          <cell r="G93" t="str">
            <v>0</v>
          </cell>
          <cell r="H93" t="str">
            <v>0</v>
          </cell>
          <cell r="I93" t="str">
            <v>0</v>
          </cell>
          <cell r="J93" t="str">
            <v>0</v>
          </cell>
          <cell r="K93" t="str">
            <v>0</v>
          </cell>
          <cell r="L93" t="str">
            <v>0</v>
          </cell>
          <cell r="M93" t="str">
            <v>0</v>
          </cell>
          <cell r="N93" t="str">
            <v>0</v>
          </cell>
          <cell r="O93" t="str">
            <v>0</v>
          </cell>
          <cell r="P93" t="str">
            <v>0</v>
          </cell>
          <cell r="Q93" t="str">
            <v>0</v>
          </cell>
          <cell r="R93" t="str">
            <v>0</v>
          </cell>
          <cell r="S93" t="str">
            <v>0</v>
          </cell>
          <cell r="T93" t="str">
            <v>0</v>
          </cell>
          <cell r="U93" t="str">
            <v>0</v>
          </cell>
          <cell r="V93" t="str">
            <v>0</v>
          </cell>
          <cell r="W93" t="str">
            <v>0</v>
          </cell>
          <cell r="X93" t="str">
            <v>0</v>
          </cell>
          <cell r="Y93" t="str">
            <v>0</v>
          </cell>
          <cell r="Z93" t="str">
            <v>0</v>
          </cell>
          <cell r="AA93" t="str">
            <v>0</v>
          </cell>
          <cell r="AB93" t="str">
            <v>0</v>
          </cell>
          <cell r="AC93" t="str">
            <v>0</v>
          </cell>
          <cell r="AD93" t="str">
            <v>0</v>
          </cell>
          <cell r="AE93" t="str">
            <v>0</v>
          </cell>
          <cell r="AF93" t="str">
            <v>0</v>
          </cell>
          <cell r="AG93" t="str">
            <v>0</v>
          </cell>
          <cell r="AH93">
            <v>8490</v>
          </cell>
          <cell r="AL93" t="str">
            <v>ONT - New Ice Machine (P410070)</v>
          </cell>
          <cell r="AM93" t="str">
            <v>0</v>
          </cell>
          <cell r="AN93" t="str">
            <v>0</v>
          </cell>
          <cell r="AO93" t="str">
            <v>0</v>
          </cell>
        </row>
        <row r="94">
          <cell r="B94" t="str">
            <v>MHT - New Ice Machine (P410006)</v>
          </cell>
          <cell r="C94" t="str">
            <v>0</v>
          </cell>
          <cell r="D94" t="str">
            <v>0</v>
          </cell>
          <cell r="E94" t="str">
            <v>0</v>
          </cell>
          <cell r="F94" t="str">
            <v>0</v>
          </cell>
          <cell r="G94" t="str">
            <v>0</v>
          </cell>
          <cell r="H94" t="str">
            <v>0</v>
          </cell>
          <cell r="I94" t="str">
            <v>0</v>
          </cell>
          <cell r="J94" t="str">
            <v>0</v>
          </cell>
          <cell r="K94" t="str">
            <v>0</v>
          </cell>
          <cell r="L94" t="str">
            <v>0</v>
          </cell>
          <cell r="M94" t="str">
            <v>0</v>
          </cell>
          <cell r="N94" t="str">
            <v>0</v>
          </cell>
          <cell r="O94" t="str">
            <v>0</v>
          </cell>
          <cell r="P94" t="str">
            <v>0</v>
          </cell>
          <cell r="Q94" t="str">
            <v>0</v>
          </cell>
          <cell r="R94" t="str">
            <v>0</v>
          </cell>
          <cell r="S94" t="str">
            <v>0</v>
          </cell>
          <cell r="T94" t="str">
            <v>0</v>
          </cell>
          <cell r="U94" t="str">
            <v>0</v>
          </cell>
          <cell r="V94" t="str">
            <v>0</v>
          </cell>
          <cell r="W94" t="str">
            <v>0</v>
          </cell>
          <cell r="X94" t="str">
            <v>0</v>
          </cell>
          <cell r="Y94" t="str">
            <v>0</v>
          </cell>
          <cell r="Z94" t="str">
            <v>0</v>
          </cell>
          <cell r="AA94" t="str">
            <v>0</v>
          </cell>
          <cell r="AB94" t="str">
            <v>0</v>
          </cell>
          <cell r="AC94" t="str">
            <v>0</v>
          </cell>
          <cell r="AD94" t="str">
            <v>0</v>
          </cell>
          <cell r="AE94" t="str">
            <v>0</v>
          </cell>
          <cell r="AF94" t="str">
            <v>0</v>
          </cell>
          <cell r="AG94" t="str">
            <v>0</v>
          </cell>
          <cell r="AH94">
            <v>8338</v>
          </cell>
          <cell r="AL94" t="str">
            <v>MHT - New Ice Machine (P410006)</v>
          </cell>
          <cell r="AM94" t="str">
            <v>0</v>
          </cell>
          <cell r="AN94" t="str">
            <v>0</v>
          </cell>
          <cell r="AO94" t="str">
            <v>0</v>
          </cell>
        </row>
        <row r="95">
          <cell r="B95" t="str">
            <v>BHM - New Ice Machine (P410069)</v>
          </cell>
          <cell r="C95" t="str">
            <v>0</v>
          </cell>
          <cell r="D95" t="str">
            <v>0</v>
          </cell>
          <cell r="E95" t="str">
            <v>0</v>
          </cell>
          <cell r="F95" t="str">
            <v>0</v>
          </cell>
          <cell r="G95" t="str">
            <v>0</v>
          </cell>
          <cell r="H95" t="str">
            <v>0</v>
          </cell>
          <cell r="I95" t="str">
            <v>0</v>
          </cell>
          <cell r="J95" t="str">
            <v>0</v>
          </cell>
          <cell r="K95" t="str">
            <v>0</v>
          </cell>
          <cell r="L95" t="str">
            <v>0</v>
          </cell>
          <cell r="M95" t="str">
            <v>0</v>
          </cell>
          <cell r="N95" t="str">
            <v>0</v>
          </cell>
          <cell r="O95" t="str">
            <v>0</v>
          </cell>
          <cell r="P95" t="str">
            <v>0</v>
          </cell>
          <cell r="Q95" t="str">
            <v>0</v>
          </cell>
          <cell r="R95" t="str">
            <v>0</v>
          </cell>
          <cell r="S95" t="str">
            <v>0</v>
          </cell>
          <cell r="T95" t="str">
            <v>0</v>
          </cell>
          <cell r="U95" t="str">
            <v>0</v>
          </cell>
          <cell r="V95" t="str">
            <v>0</v>
          </cell>
          <cell r="W95" t="str">
            <v>0</v>
          </cell>
          <cell r="X95" t="str">
            <v>0</v>
          </cell>
          <cell r="Y95" t="str">
            <v>0</v>
          </cell>
          <cell r="Z95" t="str">
            <v>0</v>
          </cell>
          <cell r="AA95" t="str">
            <v>0</v>
          </cell>
          <cell r="AB95" t="str">
            <v>0</v>
          </cell>
          <cell r="AC95" t="str">
            <v>0</v>
          </cell>
          <cell r="AD95" t="str">
            <v>0</v>
          </cell>
          <cell r="AE95" t="str">
            <v>0</v>
          </cell>
          <cell r="AF95" t="str">
            <v>0</v>
          </cell>
          <cell r="AG95" t="str">
            <v>0</v>
          </cell>
          <cell r="AH95">
            <v>8112</v>
          </cell>
          <cell r="AL95" t="str">
            <v>BHM - New Ice Machine (P410069)</v>
          </cell>
          <cell r="AM95" t="str">
            <v>0</v>
          </cell>
          <cell r="AN95" t="str">
            <v>0</v>
          </cell>
          <cell r="AO95" t="str">
            <v>0</v>
          </cell>
        </row>
        <row r="96">
          <cell r="B96" t="str">
            <v>CLE - Two Jetbridge Replacements (P305710)</v>
          </cell>
          <cell r="C96" t="str">
            <v>0</v>
          </cell>
          <cell r="D96" t="str">
            <v>0</v>
          </cell>
          <cell r="E96" t="str">
            <v>0</v>
          </cell>
          <cell r="F96" t="str">
            <v>0</v>
          </cell>
          <cell r="G96" t="str">
            <v>0</v>
          </cell>
          <cell r="H96" t="str">
            <v>0</v>
          </cell>
          <cell r="I96" t="str">
            <v>0</v>
          </cell>
          <cell r="J96" t="str">
            <v>0</v>
          </cell>
          <cell r="K96" t="str">
            <v>0</v>
          </cell>
          <cell r="L96" t="str">
            <v>0</v>
          </cell>
          <cell r="M96" t="str">
            <v>0</v>
          </cell>
          <cell r="N96" t="str">
            <v>0</v>
          </cell>
          <cell r="O96" t="str">
            <v>0</v>
          </cell>
          <cell r="P96" t="str">
            <v>0</v>
          </cell>
          <cell r="Q96" t="str">
            <v>0</v>
          </cell>
          <cell r="R96" t="str">
            <v>0</v>
          </cell>
          <cell r="S96" t="str">
            <v>0</v>
          </cell>
          <cell r="T96" t="str">
            <v>0</v>
          </cell>
          <cell r="U96" t="str">
            <v>0</v>
          </cell>
          <cell r="V96" t="str">
            <v>0</v>
          </cell>
          <cell r="W96" t="str">
            <v>0</v>
          </cell>
          <cell r="X96" t="str">
            <v>0</v>
          </cell>
          <cell r="Y96" t="str">
            <v>0</v>
          </cell>
          <cell r="Z96" t="str">
            <v>0</v>
          </cell>
          <cell r="AA96" t="str">
            <v>0</v>
          </cell>
          <cell r="AB96" t="str">
            <v>0</v>
          </cell>
          <cell r="AC96" t="str">
            <v>0</v>
          </cell>
          <cell r="AD96" t="str">
            <v>0</v>
          </cell>
          <cell r="AE96" t="str">
            <v>0</v>
          </cell>
          <cell r="AF96">
            <v>553449</v>
          </cell>
          <cell r="AG96" t="str">
            <v>0</v>
          </cell>
          <cell r="AH96" t="str">
            <v>0</v>
          </cell>
          <cell r="AL96" t="str">
            <v>CLE - Two Jetbridge Replacements (P305710)</v>
          </cell>
          <cell r="AM96" t="str">
            <v>0</v>
          </cell>
          <cell r="AN96" t="str">
            <v>0</v>
          </cell>
          <cell r="AO96" t="str">
            <v>0</v>
          </cell>
        </row>
        <row r="97">
          <cell r="AL97">
            <v>0</v>
          </cell>
          <cell r="AM97">
            <v>0</v>
          </cell>
          <cell r="AN97">
            <v>0</v>
          </cell>
          <cell r="AO97">
            <v>0</v>
          </cell>
        </row>
        <row r="98">
          <cell r="AL98">
            <v>0</v>
          </cell>
          <cell r="AM98">
            <v>0</v>
          </cell>
          <cell r="AN98">
            <v>0</v>
          </cell>
          <cell r="AO98">
            <v>0</v>
          </cell>
        </row>
        <row r="99">
          <cell r="B99" t="str">
            <v>Current Projects (P99998)</v>
          </cell>
          <cell r="C99">
            <v>2525578</v>
          </cell>
          <cell r="D99">
            <v>1133897</v>
          </cell>
          <cell r="E99">
            <v>1287434</v>
          </cell>
          <cell r="F99">
            <v>1492486</v>
          </cell>
          <cell r="G99">
            <v>1486539</v>
          </cell>
          <cell r="H99">
            <v>290984</v>
          </cell>
          <cell r="I99">
            <v>280772</v>
          </cell>
          <cell r="J99">
            <v>1055774</v>
          </cell>
          <cell r="K99">
            <v>2055533</v>
          </cell>
          <cell r="L99">
            <v>818744</v>
          </cell>
          <cell r="M99">
            <v>1999282</v>
          </cell>
          <cell r="N99">
            <v>1282567</v>
          </cell>
          <cell r="O99">
            <v>15709590</v>
          </cell>
          <cell r="P99">
            <v>2430273</v>
          </cell>
          <cell r="Q99">
            <v>2983307</v>
          </cell>
          <cell r="R99">
            <v>2680676</v>
          </cell>
          <cell r="S99">
            <v>2860779</v>
          </cell>
          <cell r="T99">
            <v>1437623</v>
          </cell>
          <cell r="U99">
            <v>1560558</v>
          </cell>
          <cell r="V99">
            <v>2037736</v>
          </cell>
          <cell r="W99">
            <v>1346111</v>
          </cell>
          <cell r="X99">
            <v>1340111</v>
          </cell>
          <cell r="Y99">
            <v>1583164</v>
          </cell>
          <cell r="Z99">
            <v>1411429</v>
          </cell>
          <cell r="AA99">
            <v>1297779</v>
          </cell>
          <cell r="AB99">
            <v>22969546</v>
          </cell>
          <cell r="AC99">
            <v>2346316</v>
          </cell>
          <cell r="AD99">
            <v>692804</v>
          </cell>
          <cell r="AE99">
            <v>60800</v>
          </cell>
          <cell r="AF99">
            <v>8228431</v>
          </cell>
          <cell r="AG99">
            <v>12399880</v>
          </cell>
          <cell r="AH99">
            <v>12342590</v>
          </cell>
          <cell r="AL99" t="str">
            <v>Current Projects (P99998)</v>
          </cell>
          <cell r="AM99">
            <v>15709590</v>
          </cell>
          <cell r="AN99">
            <v>22969546</v>
          </cell>
          <cell r="AO99">
            <v>2346316</v>
          </cell>
        </row>
        <row r="100">
          <cell r="AL100">
            <v>0</v>
          </cell>
          <cell r="AM100">
            <v>0</v>
          </cell>
          <cell r="AN100">
            <v>0</v>
          </cell>
          <cell r="AO100">
            <v>0</v>
          </cell>
        </row>
        <row r="101">
          <cell r="AL101">
            <v>0</v>
          </cell>
          <cell r="AM101">
            <v>0</v>
          </cell>
          <cell r="AN101">
            <v>0</v>
          </cell>
          <cell r="AO101">
            <v>0</v>
          </cell>
        </row>
        <row r="102">
          <cell r="B102" t="str">
            <v>ISP - Concourse Project (P005511)</v>
          </cell>
          <cell r="C102">
            <v>1265796</v>
          </cell>
          <cell r="D102">
            <v>1426012</v>
          </cell>
          <cell r="E102">
            <v>770656</v>
          </cell>
          <cell r="F102">
            <v>2373723</v>
          </cell>
          <cell r="G102">
            <v>-124136</v>
          </cell>
          <cell r="H102">
            <v>2342181</v>
          </cell>
          <cell r="I102">
            <v>2243598</v>
          </cell>
          <cell r="J102">
            <v>766350</v>
          </cell>
          <cell r="K102">
            <v>194104</v>
          </cell>
          <cell r="L102">
            <v>563579</v>
          </cell>
          <cell r="M102">
            <v>482190</v>
          </cell>
          <cell r="N102">
            <v>1173785</v>
          </cell>
          <cell r="O102">
            <v>13477838</v>
          </cell>
          <cell r="P102">
            <v>679262</v>
          </cell>
          <cell r="Q102">
            <v>679262</v>
          </cell>
          <cell r="R102">
            <v>679262</v>
          </cell>
          <cell r="S102">
            <v>679262</v>
          </cell>
          <cell r="T102">
            <v>679262</v>
          </cell>
          <cell r="U102">
            <v>679262</v>
          </cell>
          <cell r="V102">
            <v>691565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4767137</v>
          </cell>
          <cell r="AC102">
            <v>0</v>
          </cell>
          <cell r="AD102">
            <v>0</v>
          </cell>
          <cell r="AE102">
            <v>0</v>
          </cell>
          <cell r="AF102">
            <v>20288954</v>
          </cell>
          <cell r="AG102">
            <v>22718706</v>
          </cell>
          <cell r="AH102">
            <v>11518812</v>
          </cell>
          <cell r="AL102" t="str">
            <v>ISP - Concourse Project (P005511)</v>
          </cell>
          <cell r="AM102">
            <v>13477838</v>
          </cell>
          <cell r="AN102">
            <v>4767137</v>
          </cell>
          <cell r="AO102">
            <v>0</v>
          </cell>
        </row>
        <row r="103">
          <cell r="B103" t="str">
            <v>BWI - Fuel Facility (P430001)</v>
          </cell>
          <cell r="C103">
            <v>80000</v>
          </cell>
          <cell r="D103">
            <v>5132</v>
          </cell>
          <cell r="E103">
            <v>365271</v>
          </cell>
          <cell r="F103">
            <v>412512</v>
          </cell>
          <cell r="G103">
            <v>550240</v>
          </cell>
          <cell r="H103">
            <v>336596</v>
          </cell>
          <cell r="I103">
            <v>0</v>
          </cell>
          <cell r="J103">
            <v>488634</v>
          </cell>
          <cell r="K103">
            <v>1269507</v>
          </cell>
          <cell r="L103">
            <v>809528</v>
          </cell>
          <cell r="M103">
            <v>1853489</v>
          </cell>
          <cell r="N103">
            <v>1471447</v>
          </cell>
          <cell r="O103">
            <v>7642356</v>
          </cell>
          <cell r="P103">
            <v>783138</v>
          </cell>
          <cell r="Q103">
            <v>783138</v>
          </cell>
          <cell r="R103">
            <v>783138</v>
          </cell>
          <cell r="S103">
            <v>783138</v>
          </cell>
          <cell r="T103">
            <v>783138</v>
          </cell>
          <cell r="U103">
            <v>783138</v>
          </cell>
          <cell r="V103">
            <v>783138</v>
          </cell>
          <cell r="W103">
            <v>783138</v>
          </cell>
          <cell r="X103">
            <v>783138</v>
          </cell>
          <cell r="Y103">
            <v>783138</v>
          </cell>
          <cell r="Z103">
            <v>783138</v>
          </cell>
          <cell r="AA103">
            <v>783138</v>
          </cell>
          <cell r="AB103">
            <v>9397656</v>
          </cell>
          <cell r="AC103">
            <v>0</v>
          </cell>
          <cell r="AD103">
            <v>0</v>
          </cell>
          <cell r="AE103">
            <v>0</v>
          </cell>
          <cell r="AF103" t="str">
            <v>0</v>
          </cell>
          <cell r="AG103" t="str">
            <v>0</v>
          </cell>
          <cell r="AH103">
            <v>544987</v>
          </cell>
          <cell r="AL103" t="str">
            <v>BWI - Fuel Facility (P430001)</v>
          </cell>
          <cell r="AM103">
            <v>7642356</v>
          </cell>
          <cell r="AN103">
            <v>9397656</v>
          </cell>
          <cell r="AO103">
            <v>0</v>
          </cell>
        </row>
        <row r="104">
          <cell r="B104" t="str">
            <v>BWI - Fuel Hydrant System (P113080)</v>
          </cell>
          <cell r="C104">
            <v>353818</v>
          </cell>
          <cell r="D104">
            <v>82124</v>
          </cell>
          <cell r="E104">
            <v>1255729</v>
          </cell>
          <cell r="F104">
            <v>1259432</v>
          </cell>
          <cell r="G104">
            <v>254535</v>
          </cell>
          <cell r="H104">
            <v>561882</v>
          </cell>
          <cell r="I104">
            <v>0</v>
          </cell>
          <cell r="J104">
            <v>575296</v>
          </cell>
          <cell r="K104">
            <v>517628</v>
          </cell>
          <cell r="L104">
            <v>266271</v>
          </cell>
          <cell r="M104">
            <v>304859</v>
          </cell>
          <cell r="N104">
            <v>1091465</v>
          </cell>
          <cell r="O104">
            <v>6523039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8718421</v>
          </cell>
          <cell r="AG104">
            <v>2026074</v>
          </cell>
          <cell r="AH104">
            <v>2125640</v>
          </cell>
          <cell r="AL104" t="str">
            <v>BWI - Fuel Hydrant System (P113080)</v>
          </cell>
          <cell r="AM104">
            <v>6523039</v>
          </cell>
          <cell r="AN104">
            <v>0</v>
          </cell>
          <cell r="AO104">
            <v>0</v>
          </cell>
        </row>
        <row r="105">
          <cell r="B105" t="str">
            <v>DAL - Fuel Storage Facility (P001302)</v>
          </cell>
          <cell r="C105">
            <v>191549</v>
          </cell>
          <cell r="D105">
            <v>68026</v>
          </cell>
          <cell r="E105">
            <v>107289</v>
          </cell>
          <cell r="F105">
            <v>3846</v>
          </cell>
          <cell r="G105">
            <v>92430</v>
          </cell>
          <cell r="H105">
            <v>632601</v>
          </cell>
          <cell r="I105">
            <v>435812</v>
          </cell>
          <cell r="J105">
            <v>578326</v>
          </cell>
          <cell r="K105">
            <v>624754</v>
          </cell>
          <cell r="L105">
            <v>0</v>
          </cell>
          <cell r="M105">
            <v>1787357</v>
          </cell>
          <cell r="N105">
            <v>0</v>
          </cell>
          <cell r="O105">
            <v>4521990</v>
          </cell>
          <cell r="P105">
            <v>472836</v>
          </cell>
          <cell r="Q105">
            <v>753398</v>
          </cell>
          <cell r="R105">
            <v>753398</v>
          </cell>
          <cell r="S105">
            <v>753398</v>
          </cell>
          <cell r="T105">
            <v>753398</v>
          </cell>
          <cell r="U105">
            <v>753398</v>
          </cell>
          <cell r="V105">
            <v>753398</v>
          </cell>
          <cell r="W105">
            <v>753398</v>
          </cell>
          <cell r="X105">
            <v>753398</v>
          </cell>
          <cell r="Y105">
            <v>753398</v>
          </cell>
          <cell r="Z105">
            <v>753398</v>
          </cell>
          <cell r="AA105">
            <v>753398</v>
          </cell>
          <cell r="AB105">
            <v>8760214</v>
          </cell>
          <cell r="AC105">
            <v>0</v>
          </cell>
          <cell r="AD105">
            <v>0</v>
          </cell>
          <cell r="AE105">
            <v>0</v>
          </cell>
          <cell r="AF105">
            <v>644157</v>
          </cell>
          <cell r="AG105">
            <v>721052</v>
          </cell>
          <cell r="AH105">
            <v>47035</v>
          </cell>
          <cell r="AL105" t="str">
            <v>DAL - Fuel Storage Facility (P001302)</v>
          </cell>
          <cell r="AM105">
            <v>4521990</v>
          </cell>
          <cell r="AN105">
            <v>8760214</v>
          </cell>
          <cell r="AO105">
            <v>0</v>
          </cell>
        </row>
        <row r="106">
          <cell r="B106" t="str">
            <v>OAK - Terminal II Renovation/Expansion (P306310)</v>
          </cell>
          <cell r="C106">
            <v>28452</v>
          </cell>
          <cell r="D106">
            <v>8800</v>
          </cell>
          <cell r="E106">
            <v>621113</v>
          </cell>
          <cell r="F106">
            <v>408910</v>
          </cell>
          <cell r="G106">
            <v>460793</v>
          </cell>
          <cell r="H106">
            <v>818766</v>
          </cell>
          <cell r="I106">
            <v>453653</v>
          </cell>
          <cell r="J106">
            <v>389607</v>
          </cell>
          <cell r="K106">
            <v>376094</v>
          </cell>
          <cell r="L106">
            <v>499479</v>
          </cell>
          <cell r="M106">
            <v>15096</v>
          </cell>
          <cell r="N106">
            <v>921647</v>
          </cell>
          <cell r="O106">
            <v>5002410</v>
          </cell>
          <cell r="P106">
            <v>493242</v>
          </cell>
          <cell r="Q106">
            <v>493242</v>
          </cell>
          <cell r="R106">
            <v>493242</v>
          </cell>
          <cell r="S106">
            <v>444444</v>
          </cell>
          <cell r="T106">
            <v>444444</v>
          </cell>
          <cell r="U106">
            <v>444444</v>
          </cell>
          <cell r="V106">
            <v>302184</v>
          </cell>
          <cell r="W106">
            <v>302184</v>
          </cell>
          <cell r="X106">
            <v>302184</v>
          </cell>
          <cell r="Y106">
            <v>265871</v>
          </cell>
          <cell r="Z106">
            <v>265871</v>
          </cell>
          <cell r="AA106">
            <v>265871</v>
          </cell>
          <cell r="AB106">
            <v>4517223</v>
          </cell>
          <cell r="AC106">
            <v>0</v>
          </cell>
          <cell r="AD106">
            <v>0</v>
          </cell>
          <cell r="AE106">
            <v>0</v>
          </cell>
          <cell r="AF106" t="str">
            <v>0</v>
          </cell>
          <cell r="AG106">
            <v>26441</v>
          </cell>
          <cell r="AH106">
            <v>872028</v>
          </cell>
          <cell r="AL106" t="str">
            <v>OAK - Terminal II Renovation/Expansion (P306310)</v>
          </cell>
          <cell r="AM106">
            <v>5002410</v>
          </cell>
          <cell r="AN106">
            <v>4517223</v>
          </cell>
          <cell r="AO106">
            <v>0</v>
          </cell>
        </row>
        <row r="107">
          <cell r="B107" t="str">
            <v>DMX - A &amp; E Work For Hangar A &amp; B Remodel (P505019)</v>
          </cell>
          <cell r="C107">
            <v>0</v>
          </cell>
          <cell r="D107">
            <v>0</v>
          </cell>
          <cell r="E107">
            <v>0</v>
          </cell>
          <cell r="F107">
            <v>68377</v>
          </cell>
          <cell r="G107">
            <v>167654</v>
          </cell>
          <cell r="H107">
            <v>167286</v>
          </cell>
          <cell r="I107">
            <v>351780</v>
          </cell>
          <cell r="J107">
            <v>596851</v>
          </cell>
          <cell r="K107">
            <v>19630</v>
          </cell>
          <cell r="L107">
            <v>2111503</v>
          </cell>
          <cell r="M107">
            <v>537042</v>
          </cell>
          <cell r="N107">
            <v>1239263</v>
          </cell>
          <cell r="O107">
            <v>5259386</v>
          </cell>
          <cell r="P107">
            <v>1041467</v>
          </cell>
          <cell r="Q107">
            <v>1041467</v>
          </cell>
          <cell r="R107">
            <v>1041467</v>
          </cell>
          <cell r="S107">
            <v>1041467</v>
          </cell>
          <cell r="T107">
            <v>1041467</v>
          </cell>
          <cell r="U107">
            <v>1041467</v>
          </cell>
          <cell r="V107">
            <v>1041467</v>
          </cell>
          <cell r="W107">
            <v>1041467</v>
          </cell>
          <cell r="X107">
            <v>1041467</v>
          </cell>
          <cell r="Y107">
            <v>1041467</v>
          </cell>
          <cell r="Z107">
            <v>1041467</v>
          </cell>
          <cell r="AA107">
            <v>1041467</v>
          </cell>
          <cell r="AB107">
            <v>12497604</v>
          </cell>
          <cell r="AC107">
            <v>338824</v>
          </cell>
          <cell r="AD107">
            <v>0</v>
          </cell>
          <cell r="AE107">
            <v>0</v>
          </cell>
          <cell r="AF107" t="str">
            <v>0</v>
          </cell>
          <cell r="AG107" t="str">
            <v>0</v>
          </cell>
          <cell r="AH107" t="str">
            <v>0</v>
          </cell>
          <cell r="AL107" t="str">
            <v>DMX - A &amp; E Work For Hangar A &amp; B Remodel (P505019)</v>
          </cell>
          <cell r="AM107">
            <v>5259386</v>
          </cell>
          <cell r="AN107">
            <v>12497604</v>
          </cell>
          <cell r="AO107">
            <v>338824</v>
          </cell>
        </row>
        <row r="108">
          <cell r="B108" t="str">
            <v>LAS - T-point Expansion (P665055)</v>
          </cell>
          <cell r="C108">
            <v>0</v>
          </cell>
          <cell r="D108">
            <v>114388</v>
          </cell>
          <cell r="E108">
            <v>0</v>
          </cell>
          <cell r="F108">
            <v>0</v>
          </cell>
          <cell r="G108">
            <v>100529</v>
          </cell>
          <cell r="H108">
            <v>0</v>
          </cell>
          <cell r="I108">
            <v>502155</v>
          </cell>
          <cell r="J108">
            <v>526912</v>
          </cell>
          <cell r="K108">
            <v>143371</v>
          </cell>
          <cell r="L108">
            <v>180095</v>
          </cell>
          <cell r="M108">
            <v>344874</v>
          </cell>
          <cell r="N108">
            <v>644874</v>
          </cell>
          <cell r="O108">
            <v>2557198</v>
          </cell>
          <cell r="P108">
            <v>559786</v>
          </cell>
          <cell r="Q108">
            <v>559786</v>
          </cell>
          <cell r="R108">
            <v>559786</v>
          </cell>
          <cell r="S108">
            <v>383205</v>
          </cell>
          <cell r="T108">
            <v>518098</v>
          </cell>
          <cell r="U108">
            <v>334416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2915077</v>
          </cell>
          <cell r="AC108">
            <v>0</v>
          </cell>
          <cell r="AD108">
            <v>0</v>
          </cell>
          <cell r="AE108">
            <v>0</v>
          </cell>
          <cell r="AF108" t="str">
            <v>0</v>
          </cell>
          <cell r="AG108" t="str">
            <v>0</v>
          </cell>
          <cell r="AH108" t="str">
            <v>0</v>
          </cell>
          <cell r="AL108" t="str">
            <v>LAS - T-point Expansion (P665055)</v>
          </cell>
          <cell r="AM108">
            <v>2557198</v>
          </cell>
          <cell r="AN108">
            <v>2915077</v>
          </cell>
          <cell r="AO108">
            <v>0</v>
          </cell>
        </row>
        <row r="109">
          <cell r="B109" t="str">
            <v>2005 Systemwide Gate Services (P410058)</v>
          </cell>
          <cell r="C109">
            <v>174944</v>
          </cell>
          <cell r="D109">
            <v>384913</v>
          </cell>
          <cell r="E109">
            <v>230110</v>
          </cell>
          <cell r="F109">
            <v>215259</v>
          </cell>
          <cell r="G109">
            <v>84194</v>
          </cell>
          <cell r="H109">
            <v>345685</v>
          </cell>
          <cell r="I109">
            <v>221585</v>
          </cell>
          <cell r="J109">
            <v>282951</v>
          </cell>
          <cell r="K109">
            <v>23915</v>
          </cell>
          <cell r="L109">
            <v>38298</v>
          </cell>
          <cell r="M109">
            <v>22645</v>
          </cell>
          <cell r="N109">
            <v>406743</v>
          </cell>
          <cell r="O109">
            <v>2431242</v>
          </cell>
          <cell r="P109">
            <v>205399</v>
          </cell>
          <cell r="Q109">
            <v>214670</v>
          </cell>
          <cell r="R109">
            <v>604559</v>
          </cell>
          <cell r="S109">
            <v>368445</v>
          </cell>
          <cell r="T109">
            <v>384098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1777171</v>
          </cell>
          <cell r="AC109">
            <v>0</v>
          </cell>
          <cell r="AD109">
            <v>0</v>
          </cell>
          <cell r="AE109">
            <v>0</v>
          </cell>
          <cell r="AF109" t="str">
            <v>0</v>
          </cell>
          <cell r="AG109" t="str">
            <v>0</v>
          </cell>
          <cell r="AH109">
            <v>6145042</v>
          </cell>
          <cell r="AL109" t="str">
            <v>2005 Systemwide Gate Services (P410058)</v>
          </cell>
          <cell r="AM109">
            <v>2431242</v>
          </cell>
          <cell r="AN109">
            <v>1777171</v>
          </cell>
          <cell r="AO109">
            <v>0</v>
          </cell>
        </row>
        <row r="110">
          <cell r="B110" t="str">
            <v>MDW MX - ATA Hangar Modifications (P665020)</v>
          </cell>
          <cell r="C110">
            <v>0</v>
          </cell>
          <cell r="D110">
            <v>4875</v>
          </cell>
          <cell r="E110">
            <v>106937</v>
          </cell>
          <cell r="F110">
            <v>193046</v>
          </cell>
          <cell r="G110">
            <v>2795</v>
          </cell>
          <cell r="H110">
            <v>283493</v>
          </cell>
          <cell r="I110">
            <v>437605</v>
          </cell>
          <cell r="J110">
            <v>721130</v>
          </cell>
          <cell r="K110">
            <v>667</v>
          </cell>
          <cell r="L110">
            <v>339001</v>
          </cell>
          <cell r="M110">
            <v>342772</v>
          </cell>
          <cell r="N110">
            <v>18720</v>
          </cell>
          <cell r="O110">
            <v>2451041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 t="str">
            <v>0</v>
          </cell>
          <cell r="AG110" t="str">
            <v>0</v>
          </cell>
          <cell r="AH110" t="str">
            <v>0</v>
          </cell>
          <cell r="AL110" t="str">
            <v>MDW MX - ATA Hangar Modifications (P665020)</v>
          </cell>
          <cell r="AM110">
            <v>2451041</v>
          </cell>
          <cell r="AN110">
            <v>0</v>
          </cell>
          <cell r="AO110">
            <v>0</v>
          </cell>
        </row>
        <row r="111">
          <cell r="B111" t="str">
            <v>MDW - Ticket Counter Capacity Expansion (P565009)</v>
          </cell>
          <cell r="C111">
            <v>0</v>
          </cell>
          <cell r="D111">
            <v>2868</v>
          </cell>
          <cell r="E111">
            <v>32874</v>
          </cell>
          <cell r="F111">
            <v>11014</v>
          </cell>
          <cell r="G111">
            <v>7879</v>
          </cell>
          <cell r="H111">
            <v>24218</v>
          </cell>
          <cell r="I111">
            <v>37060</v>
          </cell>
          <cell r="J111">
            <v>89790</v>
          </cell>
          <cell r="K111">
            <v>1319</v>
          </cell>
          <cell r="L111">
            <v>452853</v>
          </cell>
          <cell r="M111">
            <v>170310</v>
          </cell>
          <cell r="N111">
            <v>521125</v>
          </cell>
          <cell r="O111">
            <v>1351310</v>
          </cell>
          <cell r="P111">
            <v>600872</v>
          </cell>
          <cell r="Q111">
            <v>600872</v>
          </cell>
          <cell r="R111">
            <v>600872</v>
          </cell>
          <cell r="S111">
            <v>600872</v>
          </cell>
          <cell r="T111">
            <v>600872</v>
          </cell>
          <cell r="U111">
            <v>600872</v>
          </cell>
          <cell r="V111">
            <v>600872</v>
          </cell>
          <cell r="W111">
            <v>600872</v>
          </cell>
          <cell r="X111">
            <v>600872</v>
          </cell>
          <cell r="Y111">
            <v>600872</v>
          </cell>
          <cell r="Z111">
            <v>600872</v>
          </cell>
          <cell r="AA111">
            <v>600872</v>
          </cell>
          <cell r="AB111">
            <v>7210464</v>
          </cell>
          <cell r="AC111">
            <v>1343080</v>
          </cell>
          <cell r="AD111">
            <v>0</v>
          </cell>
          <cell r="AE111">
            <v>0</v>
          </cell>
          <cell r="AF111" t="str">
            <v>0</v>
          </cell>
          <cell r="AG111" t="str">
            <v>0</v>
          </cell>
          <cell r="AH111">
            <v>12898</v>
          </cell>
          <cell r="AL111" t="str">
            <v>MDW - Ticket Counter Capacity Expansion (P565009)</v>
          </cell>
          <cell r="AM111">
            <v>1351310</v>
          </cell>
          <cell r="AN111">
            <v>7210464</v>
          </cell>
          <cell r="AO111">
            <v>1343080</v>
          </cell>
        </row>
        <row r="112">
          <cell r="B112" t="str">
            <v>SMF - Fuel Storage Facility (P001301)</v>
          </cell>
          <cell r="C112">
            <v>144415</v>
          </cell>
          <cell r="D112">
            <v>578793</v>
          </cell>
          <cell r="E112">
            <v>92078</v>
          </cell>
          <cell r="F112">
            <v>179434</v>
          </cell>
          <cell r="G112">
            <v>-10000</v>
          </cell>
          <cell r="H112">
            <v>55175</v>
          </cell>
          <cell r="I112">
            <v>26221</v>
          </cell>
          <cell r="J112">
            <v>146224</v>
          </cell>
          <cell r="K112">
            <v>8503</v>
          </cell>
          <cell r="L112">
            <v>2161</v>
          </cell>
          <cell r="M112">
            <v>100000</v>
          </cell>
          <cell r="N112">
            <v>325218</v>
          </cell>
          <cell r="O112">
            <v>1648222</v>
          </cell>
          <cell r="P112">
            <v>425218</v>
          </cell>
          <cell r="Q112">
            <v>425218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850436</v>
          </cell>
          <cell r="AC112">
            <v>0</v>
          </cell>
          <cell r="AD112">
            <v>0</v>
          </cell>
          <cell r="AE112">
            <v>0</v>
          </cell>
          <cell r="AF112">
            <v>2472864</v>
          </cell>
          <cell r="AG112">
            <v>5108014</v>
          </cell>
          <cell r="AH112">
            <v>13117543</v>
          </cell>
          <cell r="AL112" t="str">
            <v>SMF - Fuel Storage Facility (P001301)</v>
          </cell>
          <cell r="AM112">
            <v>1648222</v>
          </cell>
          <cell r="AN112">
            <v>850436</v>
          </cell>
          <cell r="AO112">
            <v>0</v>
          </cell>
        </row>
        <row r="113">
          <cell r="B113" t="str">
            <v>2006 - New City #2 (P665024)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10</v>
          </cell>
          <cell r="I113">
            <v>68148</v>
          </cell>
          <cell r="J113">
            <v>78682</v>
          </cell>
          <cell r="K113">
            <v>542537</v>
          </cell>
          <cell r="L113">
            <v>432049</v>
          </cell>
          <cell r="M113">
            <v>92936</v>
          </cell>
          <cell r="N113">
            <v>214768</v>
          </cell>
          <cell r="O113">
            <v>1429130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 t="str">
            <v>0</v>
          </cell>
          <cell r="AG113" t="str">
            <v>0</v>
          </cell>
          <cell r="AH113" t="str">
            <v>0</v>
          </cell>
          <cell r="AL113" t="str">
            <v>2006 - New City #2 (P665024)</v>
          </cell>
          <cell r="AM113">
            <v>1429130</v>
          </cell>
          <cell r="AN113">
            <v>0</v>
          </cell>
          <cell r="AO113">
            <v>0</v>
          </cell>
        </row>
        <row r="114">
          <cell r="B114" t="str">
            <v>PHL - New Electrical Substation (P565004)</v>
          </cell>
          <cell r="C114">
            <v>7436</v>
          </cell>
          <cell r="D114">
            <v>424021</v>
          </cell>
          <cell r="E114">
            <v>602742</v>
          </cell>
          <cell r="F114">
            <v>160520</v>
          </cell>
          <cell r="G114">
            <v>60387</v>
          </cell>
          <cell r="H114">
            <v>24554</v>
          </cell>
          <cell r="I114">
            <v>70922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1350582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 t="str">
            <v>0</v>
          </cell>
          <cell r="AG114" t="str">
            <v>0</v>
          </cell>
          <cell r="AH114">
            <v>176320</v>
          </cell>
          <cell r="AL114" t="str">
            <v>PHL - New Electrical Substation (P565004)</v>
          </cell>
          <cell r="AM114">
            <v>1350582</v>
          </cell>
          <cell r="AN114">
            <v>0</v>
          </cell>
          <cell r="AO114">
            <v>0</v>
          </cell>
        </row>
        <row r="115">
          <cell r="B115" t="str">
            <v>MDW - Cargo Facility Expansion (P306010)</v>
          </cell>
          <cell r="C115">
            <v>19060</v>
          </cell>
          <cell r="D115">
            <v>2745</v>
          </cell>
          <cell r="E115">
            <v>62885</v>
          </cell>
          <cell r="F115">
            <v>68899</v>
          </cell>
          <cell r="G115">
            <v>2585</v>
          </cell>
          <cell r="H115">
            <v>36558</v>
          </cell>
          <cell r="I115">
            <v>45078</v>
          </cell>
          <cell r="J115">
            <v>54909</v>
          </cell>
          <cell r="K115">
            <v>0</v>
          </cell>
          <cell r="L115">
            <v>421427</v>
          </cell>
          <cell r="M115">
            <v>319352</v>
          </cell>
          <cell r="N115">
            <v>319352</v>
          </cell>
          <cell r="O115">
            <v>1352850</v>
          </cell>
          <cell r="P115">
            <v>243163</v>
          </cell>
          <cell r="Q115">
            <v>170875</v>
          </cell>
          <cell r="R115">
            <v>249408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663446</v>
          </cell>
          <cell r="AC115">
            <v>0</v>
          </cell>
          <cell r="AD115">
            <v>0</v>
          </cell>
          <cell r="AE115">
            <v>0</v>
          </cell>
          <cell r="AF115" t="str">
            <v>0</v>
          </cell>
          <cell r="AG115" t="str">
            <v>0</v>
          </cell>
          <cell r="AH115">
            <v>6191</v>
          </cell>
          <cell r="AL115" t="str">
            <v>MDW - Cargo Facility Expansion (P306010)</v>
          </cell>
          <cell r="AM115">
            <v>1352850</v>
          </cell>
          <cell r="AN115">
            <v>663446</v>
          </cell>
          <cell r="AO115">
            <v>0</v>
          </cell>
        </row>
        <row r="116">
          <cell r="B116" t="str">
            <v>MDW - CTX Relocations (P565008)</v>
          </cell>
          <cell r="C116">
            <v>226025</v>
          </cell>
          <cell r="D116">
            <v>624667</v>
          </cell>
          <cell r="E116">
            <v>203582</v>
          </cell>
          <cell r="F116">
            <v>96128</v>
          </cell>
          <cell r="G116">
            <v>24693</v>
          </cell>
          <cell r="H116">
            <v>315</v>
          </cell>
          <cell r="I116">
            <v>304</v>
          </cell>
          <cell r="J116">
            <v>55</v>
          </cell>
          <cell r="K116">
            <v>0</v>
          </cell>
          <cell r="L116">
            <v>409</v>
          </cell>
          <cell r="M116">
            <v>0</v>
          </cell>
          <cell r="N116">
            <v>0</v>
          </cell>
          <cell r="O116">
            <v>1176178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 t="str">
            <v>0</v>
          </cell>
          <cell r="AG116" t="str">
            <v>0</v>
          </cell>
          <cell r="AH116">
            <v>449886</v>
          </cell>
          <cell r="AL116" t="str">
            <v>MDW - CTX Relocations (P565008)</v>
          </cell>
          <cell r="AM116">
            <v>1176178</v>
          </cell>
          <cell r="AN116">
            <v>0</v>
          </cell>
          <cell r="AO116">
            <v>0</v>
          </cell>
        </row>
        <row r="117">
          <cell r="B117" t="str">
            <v>MSY - Four (4) New Jetbridges (P665062)</v>
          </cell>
          <cell r="C117">
            <v>0</v>
          </cell>
          <cell r="D117">
            <v>0</v>
          </cell>
          <cell r="E117">
            <v>0</v>
          </cell>
          <cell r="F117">
            <v>794594</v>
          </cell>
          <cell r="G117">
            <v>95476</v>
          </cell>
          <cell r="H117">
            <v>0</v>
          </cell>
          <cell r="I117">
            <v>204832</v>
          </cell>
          <cell r="J117">
            <v>69085</v>
          </cell>
          <cell r="K117">
            <v>6338</v>
          </cell>
          <cell r="L117">
            <v>6045</v>
          </cell>
          <cell r="M117">
            <v>0</v>
          </cell>
          <cell r="N117">
            <v>0</v>
          </cell>
          <cell r="O117">
            <v>1176370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 t="str">
            <v>0</v>
          </cell>
          <cell r="AG117" t="str">
            <v>0</v>
          </cell>
          <cell r="AH117" t="str">
            <v>0</v>
          </cell>
          <cell r="AL117" t="str">
            <v>MSY - Four (4) New Jetbridges (P665062)</v>
          </cell>
          <cell r="AM117">
            <v>1176370</v>
          </cell>
          <cell r="AN117">
            <v>0</v>
          </cell>
          <cell r="AO117">
            <v>0</v>
          </cell>
        </row>
        <row r="118">
          <cell r="B118" t="str">
            <v>PHL - CTX Relocation/Tpoint Expansion (P665057)</v>
          </cell>
          <cell r="C118">
            <v>0</v>
          </cell>
          <cell r="D118">
            <v>0</v>
          </cell>
          <cell r="E118">
            <v>0</v>
          </cell>
          <cell r="F118">
            <v>11848</v>
          </cell>
          <cell r="G118">
            <v>57679</v>
          </cell>
          <cell r="H118">
            <v>0</v>
          </cell>
          <cell r="I118">
            <v>29250</v>
          </cell>
          <cell r="J118">
            <v>11000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109777</v>
          </cell>
          <cell r="P118">
            <v>263491</v>
          </cell>
          <cell r="Q118">
            <v>297258</v>
          </cell>
          <cell r="R118">
            <v>297258</v>
          </cell>
          <cell r="S118">
            <v>297258</v>
          </cell>
          <cell r="T118">
            <v>226667</v>
          </cell>
          <cell r="U118">
            <v>48292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1430224</v>
          </cell>
          <cell r="AC118">
            <v>0</v>
          </cell>
          <cell r="AD118">
            <v>0</v>
          </cell>
          <cell r="AE118">
            <v>0</v>
          </cell>
          <cell r="AF118" t="str">
            <v>0</v>
          </cell>
          <cell r="AG118" t="str">
            <v>0</v>
          </cell>
          <cell r="AH118" t="str">
            <v>0</v>
          </cell>
          <cell r="AL118" t="str">
            <v>PHL - CTX Relocation/Tpoint Expansion (P665057)</v>
          </cell>
          <cell r="AM118">
            <v>109777</v>
          </cell>
          <cell r="AN118">
            <v>1430224</v>
          </cell>
          <cell r="AO118">
            <v>0</v>
          </cell>
        </row>
        <row r="119">
          <cell r="B119" t="str">
            <v>MHT Baggage Handling System Improvements (P565006)</v>
          </cell>
          <cell r="C119">
            <v>0</v>
          </cell>
          <cell r="D119">
            <v>0</v>
          </cell>
          <cell r="E119">
            <v>0</v>
          </cell>
          <cell r="F119">
            <v>619</v>
          </cell>
          <cell r="G119">
            <v>722257</v>
          </cell>
          <cell r="H119">
            <v>1673</v>
          </cell>
          <cell r="I119">
            <v>0</v>
          </cell>
          <cell r="J119">
            <v>186459</v>
          </cell>
          <cell r="K119">
            <v>14404</v>
          </cell>
          <cell r="L119">
            <v>77151</v>
          </cell>
          <cell r="M119">
            <v>0</v>
          </cell>
          <cell r="N119">
            <v>0</v>
          </cell>
          <cell r="O119">
            <v>1002563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 t="str">
            <v>0</v>
          </cell>
          <cell r="AG119" t="str">
            <v>0</v>
          </cell>
          <cell r="AH119">
            <v>43788</v>
          </cell>
          <cell r="AL119" t="str">
            <v>MHT Baggage Handling System Improvements (P565006)</v>
          </cell>
          <cell r="AM119">
            <v>1002563</v>
          </cell>
          <cell r="AN119">
            <v>0</v>
          </cell>
          <cell r="AO119">
            <v>0</v>
          </cell>
        </row>
        <row r="120">
          <cell r="B120" t="str">
            <v>HOU - New Central Concourse Project (P107230)</v>
          </cell>
          <cell r="C120">
            <v>473</v>
          </cell>
          <cell r="D120">
            <v>2417</v>
          </cell>
          <cell r="E120">
            <v>0</v>
          </cell>
          <cell r="F120">
            <v>0</v>
          </cell>
          <cell r="G120">
            <v>832294</v>
          </cell>
          <cell r="H120">
            <v>0</v>
          </cell>
          <cell r="I120">
            <v>68664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903848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1739386</v>
          </cell>
          <cell r="AG120">
            <v>2417091</v>
          </cell>
          <cell r="AH120">
            <v>892628</v>
          </cell>
          <cell r="AL120" t="str">
            <v>HOU - New Central Concourse Project (P107230)</v>
          </cell>
          <cell r="AM120">
            <v>903848</v>
          </cell>
          <cell r="AN120">
            <v>0</v>
          </cell>
          <cell r="AO120">
            <v>0</v>
          </cell>
        </row>
        <row r="121">
          <cell r="B121" t="str">
            <v>2006 - New City #1 (P665023)</v>
          </cell>
          <cell r="C121">
            <v>565494</v>
          </cell>
          <cell r="D121">
            <v>54572</v>
          </cell>
          <cell r="E121">
            <v>227725</v>
          </cell>
          <cell r="F121">
            <v>-2042</v>
          </cell>
          <cell r="G121">
            <v>774</v>
          </cell>
          <cell r="H121">
            <v>-159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846364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 t="str">
            <v>0</v>
          </cell>
          <cell r="AG121" t="str">
            <v>0</v>
          </cell>
          <cell r="AH121">
            <v>170648</v>
          </cell>
          <cell r="AL121" t="str">
            <v>2006 - New City #1 (P665023)</v>
          </cell>
          <cell r="AM121">
            <v>846364</v>
          </cell>
          <cell r="AN121">
            <v>0</v>
          </cell>
          <cell r="AO121">
            <v>0</v>
          </cell>
        </row>
        <row r="122">
          <cell r="B122" t="str">
            <v>LAS - New Provisioning Facility (P440016)</v>
          </cell>
          <cell r="C122">
            <v>5431</v>
          </cell>
          <cell r="D122">
            <v>0</v>
          </cell>
          <cell r="E122">
            <v>294564</v>
          </cell>
          <cell r="F122">
            <v>90578</v>
          </cell>
          <cell r="G122">
            <v>145520</v>
          </cell>
          <cell r="H122">
            <v>73837</v>
          </cell>
          <cell r="I122">
            <v>111167</v>
          </cell>
          <cell r="J122">
            <v>116871</v>
          </cell>
          <cell r="K122">
            <v>79</v>
          </cell>
          <cell r="L122">
            <v>66709</v>
          </cell>
          <cell r="M122">
            <v>0</v>
          </cell>
          <cell r="N122">
            <v>0</v>
          </cell>
          <cell r="O122">
            <v>904756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 t="str">
            <v>0</v>
          </cell>
          <cell r="AG122" t="str">
            <v>0</v>
          </cell>
          <cell r="AH122">
            <v>1463054</v>
          </cell>
          <cell r="AL122" t="str">
            <v>LAS - New Provisioning Facility (P440016)</v>
          </cell>
          <cell r="AM122">
            <v>904756</v>
          </cell>
          <cell r="AN122">
            <v>0</v>
          </cell>
          <cell r="AO122">
            <v>0</v>
          </cell>
        </row>
        <row r="123">
          <cell r="B123" t="str">
            <v>In Line Kiosk Distribution (P410043)</v>
          </cell>
          <cell r="C123">
            <v>308757</v>
          </cell>
          <cell r="D123">
            <v>48963</v>
          </cell>
          <cell r="E123">
            <v>67765</v>
          </cell>
          <cell r="F123">
            <v>166777</v>
          </cell>
          <cell r="G123">
            <v>32532</v>
          </cell>
          <cell r="H123">
            <v>14029</v>
          </cell>
          <cell r="I123">
            <v>64781</v>
          </cell>
          <cell r="J123">
            <v>61326</v>
          </cell>
          <cell r="K123">
            <v>20142</v>
          </cell>
          <cell r="L123">
            <v>72989</v>
          </cell>
          <cell r="M123">
            <v>49182</v>
          </cell>
          <cell r="N123">
            <v>0</v>
          </cell>
          <cell r="O123">
            <v>907243</v>
          </cell>
          <cell r="P123">
            <v>157355</v>
          </cell>
          <cell r="Q123">
            <v>157355</v>
          </cell>
          <cell r="R123">
            <v>157355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472065</v>
          </cell>
          <cell r="AC123">
            <v>0</v>
          </cell>
          <cell r="AD123">
            <v>0</v>
          </cell>
          <cell r="AE123">
            <v>0</v>
          </cell>
          <cell r="AF123" t="str">
            <v>0</v>
          </cell>
          <cell r="AG123">
            <v>412529</v>
          </cell>
          <cell r="AH123">
            <v>3907299</v>
          </cell>
          <cell r="AL123" t="str">
            <v>In Line Kiosk Distribution (P410043)</v>
          </cell>
          <cell r="AM123">
            <v>907243</v>
          </cell>
          <cell r="AN123">
            <v>472065</v>
          </cell>
          <cell r="AO123">
            <v>0</v>
          </cell>
        </row>
        <row r="124">
          <cell r="B124" t="str">
            <v>PHX - Complete Gate Remodel/Refurbish (P306900)</v>
          </cell>
          <cell r="C124">
            <v>0</v>
          </cell>
          <cell r="D124">
            <v>0</v>
          </cell>
          <cell r="E124">
            <v>800</v>
          </cell>
          <cell r="F124">
            <v>182676</v>
          </cell>
          <cell r="G124">
            <v>471057</v>
          </cell>
          <cell r="H124">
            <v>12414</v>
          </cell>
          <cell r="I124">
            <v>35077</v>
          </cell>
          <cell r="J124">
            <v>16029</v>
          </cell>
          <cell r="K124">
            <v>0</v>
          </cell>
          <cell r="L124">
            <v>0</v>
          </cell>
          <cell r="M124" t="str">
            <v>0</v>
          </cell>
          <cell r="N124" t="str">
            <v>0</v>
          </cell>
          <cell r="O124">
            <v>718053</v>
          </cell>
          <cell r="P124" t="str">
            <v>0</v>
          </cell>
          <cell r="Q124" t="str">
            <v>0</v>
          </cell>
          <cell r="R124" t="str">
            <v>0</v>
          </cell>
          <cell r="S124" t="str">
            <v>0</v>
          </cell>
          <cell r="T124" t="str">
            <v>0</v>
          </cell>
          <cell r="U124" t="str">
            <v>0</v>
          </cell>
          <cell r="V124" t="str">
            <v>0</v>
          </cell>
          <cell r="W124" t="str">
            <v>0</v>
          </cell>
          <cell r="X124" t="str">
            <v>0</v>
          </cell>
          <cell r="Y124" t="str">
            <v>0</v>
          </cell>
          <cell r="Z124" t="str">
            <v>0</v>
          </cell>
          <cell r="AA124" t="str">
            <v>0</v>
          </cell>
          <cell r="AB124" t="str">
            <v>0</v>
          </cell>
          <cell r="AC124" t="str">
            <v>0</v>
          </cell>
          <cell r="AD124" t="str">
            <v>0</v>
          </cell>
          <cell r="AE124" t="str">
            <v>0</v>
          </cell>
          <cell r="AF124" t="str">
            <v>0</v>
          </cell>
          <cell r="AG124" t="str">
            <v>0</v>
          </cell>
          <cell r="AH124" t="str">
            <v>0</v>
          </cell>
          <cell r="AL124" t="str">
            <v>PHX - Complete Gate Remodel/Refurbish (P306900)</v>
          </cell>
          <cell r="AM124">
            <v>718053</v>
          </cell>
          <cell r="AN124" t="str">
            <v>0</v>
          </cell>
          <cell r="AO124" t="str">
            <v>0</v>
          </cell>
        </row>
        <row r="125">
          <cell r="B125" t="str">
            <v>PVD tank farm upgrade (P630002)</v>
          </cell>
          <cell r="C125" t="str">
            <v>0</v>
          </cell>
          <cell r="D125" t="str">
            <v>0</v>
          </cell>
          <cell r="E125" t="str">
            <v>0</v>
          </cell>
          <cell r="F125" t="str">
            <v>0</v>
          </cell>
          <cell r="G125" t="str">
            <v>0</v>
          </cell>
          <cell r="H125" t="str">
            <v>0</v>
          </cell>
          <cell r="I125" t="str">
            <v>0</v>
          </cell>
          <cell r="J125" t="str">
            <v>0</v>
          </cell>
          <cell r="K125" t="str">
            <v>0</v>
          </cell>
          <cell r="L125" t="str">
            <v>0</v>
          </cell>
          <cell r="M125">
            <v>0</v>
          </cell>
          <cell r="N125">
            <v>233334</v>
          </cell>
          <cell r="O125">
            <v>233334</v>
          </cell>
          <cell r="P125">
            <v>247778</v>
          </cell>
          <cell r="Q125">
            <v>247778</v>
          </cell>
          <cell r="R125">
            <v>247778</v>
          </cell>
          <cell r="S125">
            <v>247778</v>
          </cell>
          <cell r="T125">
            <v>247778</v>
          </cell>
          <cell r="U125">
            <v>247778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1486668</v>
          </cell>
          <cell r="AC125">
            <v>0</v>
          </cell>
          <cell r="AD125">
            <v>0</v>
          </cell>
          <cell r="AE125">
            <v>0</v>
          </cell>
          <cell r="AF125" t="str">
            <v>0</v>
          </cell>
          <cell r="AG125" t="str">
            <v>0</v>
          </cell>
          <cell r="AH125" t="str">
            <v>0</v>
          </cell>
          <cell r="AL125" t="str">
            <v>PVD tank farm upgrade (P630002)</v>
          </cell>
          <cell r="AM125">
            <v>233334</v>
          </cell>
          <cell r="AN125">
            <v>1486668</v>
          </cell>
          <cell r="AO125">
            <v>0</v>
          </cell>
        </row>
        <row r="126">
          <cell r="B126" t="str">
            <v>HOU - Cargo Expansion/Refurb (P000785)</v>
          </cell>
          <cell r="C126">
            <v>6653</v>
          </cell>
          <cell r="D126">
            <v>-6653</v>
          </cell>
          <cell r="E126">
            <v>26694</v>
          </cell>
          <cell r="F126">
            <v>17989</v>
          </cell>
          <cell r="G126">
            <v>72593</v>
          </cell>
          <cell r="H126">
            <v>185612</v>
          </cell>
          <cell r="I126">
            <v>219992</v>
          </cell>
          <cell r="J126">
            <v>160246</v>
          </cell>
          <cell r="K126">
            <v>4727</v>
          </cell>
          <cell r="L126">
            <v>-5138</v>
          </cell>
          <cell r="M126">
            <v>0</v>
          </cell>
          <cell r="N126">
            <v>0</v>
          </cell>
          <cell r="O126">
            <v>682715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 t="str">
            <v>0</v>
          </cell>
          <cell r="AG126" t="str">
            <v>0</v>
          </cell>
          <cell r="AH126">
            <v>19282</v>
          </cell>
          <cell r="AL126" t="str">
            <v>HOU - Cargo Expansion/Refurb (P000785)</v>
          </cell>
          <cell r="AM126">
            <v>682715</v>
          </cell>
          <cell r="AN126">
            <v>0</v>
          </cell>
          <cell r="AO126">
            <v>0</v>
          </cell>
        </row>
        <row r="127">
          <cell r="B127" t="str">
            <v>PHX - S4 Line Maintenance Renovation (P505026)</v>
          </cell>
          <cell r="C127">
            <v>3685</v>
          </cell>
          <cell r="D127">
            <v>0</v>
          </cell>
          <cell r="E127">
            <v>10116</v>
          </cell>
          <cell r="F127">
            <v>0</v>
          </cell>
          <cell r="G127">
            <v>0</v>
          </cell>
          <cell r="H127">
            <v>1444</v>
          </cell>
          <cell r="I127">
            <v>6039</v>
          </cell>
          <cell r="J127">
            <v>0</v>
          </cell>
          <cell r="K127">
            <v>0</v>
          </cell>
          <cell r="L127">
            <v>8384</v>
          </cell>
          <cell r="M127">
            <v>207472</v>
          </cell>
          <cell r="N127">
            <v>207472</v>
          </cell>
          <cell r="O127">
            <v>444612</v>
          </cell>
          <cell r="P127">
            <v>215058</v>
          </cell>
          <cell r="Q127">
            <v>214952</v>
          </cell>
          <cell r="R127">
            <v>118874</v>
          </cell>
          <cell r="S127">
            <v>215058</v>
          </cell>
          <cell r="T127">
            <v>191397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955339</v>
          </cell>
          <cell r="AC127">
            <v>0</v>
          </cell>
          <cell r="AD127">
            <v>0</v>
          </cell>
          <cell r="AE127">
            <v>0</v>
          </cell>
          <cell r="AF127" t="str">
            <v>0</v>
          </cell>
          <cell r="AG127" t="str">
            <v>0</v>
          </cell>
          <cell r="AH127">
            <v>3150</v>
          </cell>
          <cell r="AL127" t="str">
            <v>PHX - S4 Line Maintenance Renovation (P505026)</v>
          </cell>
          <cell r="AM127">
            <v>444612</v>
          </cell>
          <cell r="AN127">
            <v>955339</v>
          </cell>
          <cell r="AO127">
            <v>0</v>
          </cell>
        </row>
        <row r="128">
          <cell r="B128" t="str">
            <v>SEA - Cargo Facility Expansion (P410052)</v>
          </cell>
          <cell r="C128">
            <v>0</v>
          </cell>
          <cell r="D128">
            <v>0</v>
          </cell>
          <cell r="E128">
            <v>0</v>
          </cell>
          <cell r="F128">
            <v>25192</v>
          </cell>
          <cell r="G128">
            <v>0</v>
          </cell>
          <cell r="H128">
            <v>2217</v>
          </cell>
          <cell r="I128">
            <v>0</v>
          </cell>
          <cell r="J128">
            <v>3106</v>
          </cell>
          <cell r="K128">
            <v>0</v>
          </cell>
          <cell r="L128">
            <v>80942</v>
          </cell>
          <cell r="M128">
            <v>166059</v>
          </cell>
          <cell r="N128">
            <v>254886</v>
          </cell>
          <cell r="O128">
            <v>532402</v>
          </cell>
          <cell r="P128">
            <v>119069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119069</v>
          </cell>
          <cell r="AC128">
            <v>0</v>
          </cell>
          <cell r="AD128">
            <v>0</v>
          </cell>
          <cell r="AE128">
            <v>0</v>
          </cell>
          <cell r="AF128" t="str">
            <v>0</v>
          </cell>
          <cell r="AG128" t="str">
            <v>0</v>
          </cell>
          <cell r="AH128" t="str">
            <v>0</v>
          </cell>
          <cell r="AL128" t="str">
            <v>SEA - Cargo Facility Expansion (P410052)</v>
          </cell>
          <cell r="AM128">
            <v>532402</v>
          </cell>
          <cell r="AN128">
            <v>119069</v>
          </cell>
          <cell r="AO128">
            <v>0</v>
          </cell>
        </row>
        <row r="129">
          <cell r="B129" t="str">
            <v>SMF - ATO/RAMP/OPS/T-Point Exapansion (P106200)</v>
          </cell>
          <cell r="C129">
            <v>0</v>
          </cell>
          <cell r="D129">
            <v>221</v>
          </cell>
          <cell r="E129">
            <v>0</v>
          </cell>
          <cell r="F129">
            <v>522139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 t="str">
            <v>0</v>
          </cell>
          <cell r="N129" t="str">
            <v>0</v>
          </cell>
          <cell r="O129">
            <v>522360</v>
          </cell>
          <cell r="P129" t="str">
            <v>0</v>
          </cell>
          <cell r="Q129" t="str">
            <v>0</v>
          </cell>
          <cell r="R129" t="str">
            <v>0</v>
          </cell>
          <cell r="S129" t="str">
            <v>0</v>
          </cell>
          <cell r="T129" t="str">
            <v>0</v>
          </cell>
          <cell r="U129" t="str">
            <v>0</v>
          </cell>
          <cell r="V129" t="str">
            <v>0</v>
          </cell>
          <cell r="W129" t="str">
            <v>0</v>
          </cell>
          <cell r="X129" t="str">
            <v>0</v>
          </cell>
          <cell r="Y129" t="str">
            <v>0</v>
          </cell>
          <cell r="Z129" t="str">
            <v>0</v>
          </cell>
          <cell r="AA129" t="str">
            <v>0</v>
          </cell>
          <cell r="AB129" t="str">
            <v>0</v>
          </cell>
          <cell r="AC129" t="str">
            <v>0</v>
          </cell>
          <cell r="AD129" t="str">
            <v>0</v>
          </cell>
          <cell r="AE129" t="str">
            <v>0</v>
          </cell>
          <cell r="AF129">
            <v>257574</v>
          </cell>
          <cell r="AG129">
            <v>-115253</v>
          </cell>
          <cell r="AH129">
            <v>2762701</v>
          </cell>
          <cell r="AL129" t="str">
            <v>SMF - ATO/RAMP/OPS/T-Point Exapansion (P106200)</v>
          </cell>
          <cell r="AM129">
            <v>522360</v>
          </cell>
          <cell r="AN129" t="str">
            <v>0</v>
          </cell>
          <cell r="AO129" t="str">
            <v>0</v>
          </cell>
        </row>
        <row r="130">
          <cell r="B130" t="str">
            <v>MDW - Four (4) Gate Expansion (P565017)</v>
          </cell>
          <cell r="C130">
            <v>0</v>
          </cell>
          <cell r="D130">
            <v>6800</v>
          </cell>
          <cell r="E130">
            <v>17319</v>
          </cell>
          <cell r="F130">
            <v>164004</v>
          </cell>
          <cell r="G130">
            <v>27007</v>
          </cell>
          <cell r="H130">
            <v>4864</v>
          </cell>
          <cell r="I130">
            <v>145983</v>
          </cell>
          <cell r="J130">
            <v>67087</v>
          </cell>
          <cell r="K130">
            <v>-25</v>
          </cell>
          <cell r="L130">
            <v>0</v>
          </cell>
          <cell r="M130" t="str">
            <v>0</v>
          </cell>
          <cell r="N130" t="str">
            <v>0</v>
          </cell>
          <cell r="O130">
            <v>433039</v>
          </cell>
          <cell r="P130" t="str">
            <v>0</v>
          </cell>
          <cell r="Q130" t="str">
            <v>0</v>
          </cell>
          <cell r="R130" t="str">
            <v>0</v>
          </cell>
          <cell r="S130" t="str">
            <v>0</v>
          </cell>
          <cell r="T130" t="str">
            <v>0</v>
          </cell>
          <cell r="U130" t="str">
            <v>0</v>
          </cell>
          <cell r="V130" t="str">
            <v>0</v>
          </cell>
          <cell r="W130" t="str">
            <v>0</v>
          </cell>
          <cell r="X130" t="str">
            <v>0</v>
          </cell>
          <cell r="Y130" t="str">
            <v>0</v>
          </cell>
          <cell r="Z130" t="str">
            <v>0</v>
          </cell>
          <cell r="AA130" t="str">
            <v>0</v>
          </cell>
          <cell r="AB130" t="str">
            <v>0</v>
          </cell>
          <cell r="AC130" t="str">
            <v>0</v>
          </cell>
          <cell r="AD130" t="str">
            <v>0</v>
          </cell>
          <cell r="AE130" t="str">
            <v>0</v>
          </cell>
          <cell r="AF130" t="str">
            <v>0</v>
          </cell>
          <cell r="AG130" t="str">
            <v>0</v>
          </cell>
          <cell r="AH130" t="str">
            <v>0</v>
          </cell>
          <cell r="AL130" t="str">
            <v>MDW - Four (4) Gate Expansion (P565017)</v>
          </cell>
          <cell r="AM130">
            <v>433039</v>
          </cell>
          <cell r="AN130" t="str">
            <v>0</v>
          </cell>
          <cell r="AO130" t="str">
            <v>0</v>
          </cell>
        </row>
        <row r="131">
          <cell r="B131" t="str">
            <v>BNA - Fuel Hydrant Pits Replacements (P665061)</v>
          </cell>
          <cell r="C131" t="str">
            <v>0</v>
          </cell>
          <cell r="D131" t="str">
            <v>0</v>
          </cell>
          <cell r="E131" t="str">
            <v>0</v>
          </cell>
          <cell r="F131" t="str">
            <v>0</v>
          </cell>
          <cell r="G131" t="str">
            <v>0</v>
          </cell>
          <cell r="H131" t="str">
            <v>0</v>
          </cell>
          <cell r="I131" t="str">
            <v>0</v>
          </cell>
          <cell r="J131" t="str">
            <v>0</v>
          </cell>
          <cell r="K131" t="str">
            <v>0</v>
          </cell>
          <cell r="L131" t="str">
            <v>0</v>
          </cell>
          <cell r="M131" t="str">
            <v>0</v>
          </cell>
          <cell r="N131" t="str">
            <v>0</v>
          </cell>
          <cell r="O131" t="str">
            <v>0</v>
          </cell>
          <cell r="P131" t="str">
            <v>0</v>
          </cell>
          <cell r="Q131" t="str">
            <v>0</v>
          </cell>
          <cell r="R131" t="str">
            <v>0</v>
          </cell>
          <cell r="S131" t="str">
            <v>0</v>
          </cell>
          <cell r="T131" t="str">
            <v>0</v>
          </cell>
          <cell r="U131" t="str">
            <v>0</v>
          </cell>
          <cell r="V131" t="str">
            <v>0</v>
          </cell>
          <cell r="W131" t="str">
            <v>0</v>
          </cell>
          <cell r="X131" t="str">
            <v>0</v>
          </cell>
          <cell r="Y131" t="str">
            <v>0</v>
          </cell>
          <cell r="Z131" t="str">
            <v>0</v>
          </cell>
          <cell r="AA131" t="str">
            <v>0</v>
          </cell>
          <cell r="AB131" t="str">
            <v>0</v>
          </cell>
          <cell r="AC131" t="str">
            <v>0</v>
          </cell>
          <cell r="AD131" t="str">
            <v>0</v>
          </cell>
          <cell r="AE131" t="str">
            <v>0</v>
          </cell>
          <cell r="AF131" t="str">
            <v>0</v>
          </cell>
          <cell r="AG131" t="str">
            <v>0</v>
          </cell>
          <cell r="AH131" t="str">
            <v>0</v>
          </cell>
          <cell r="AL131" t="str">
            <v>BNA - Fuel Hydrant Pits Replacements (P665061)</v>
          </cell>
          <cell r="AM131" t="str">
            <v>0</v>
          </cell>
          <cell r="AN131" t="str">
            <v>0</v>
          </cell>
          <cell r="AO131" t="str">
            <v>0</v>
          </cell>
        </row>
        <row r="132">
          <cell r="B132" t="str">
            <v>DEN - Phase II - ATO Expansion/Add 2 Gates (P665063)</v>
          </cell>
          <cell r="C132">
            <v>0</v>
          </cell>
          <cell r="D132">
            <v>0</v>
          </cell>
          <cell r="E132">
            <v>19740</v>
          </cell>
          <cell r="F132">
            <v>24122</v>
          </cell>
          <cell r="G132">
            <v>168314</v>
          </cell>
          <cell r="H132">
            <v>114180</v>
          </cell>
          <cell r="I132">
            <v>9256</v>
          </cell>
          <cell r="J132">
            <v>39309</v>
          </cell>
          <cell r="K132">
            <v>0</v>
          </cell>
          <cell r="L132">
            <v>9</v>
          </cell>
          <cell r="M132">
            <v>0</v>
          </cell>
          <cell r="N132">
            <v>0</v>
          </cell>
          <cell r="O132">
            <v>374930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 t="str">
            <v>0</v>
          </cell>
          <cell r="AG132" t="str">
            <v>0</v>
          </cell>
          <cell r="AH132" t="str">
            <v>0</v>
          </cell>
          <cell r="AL132" t="str">
            <v>DEN - Phase II - ATO Expansion/Add 2 Gates (P665063)</v>
          </cell>
          <cell r="AM132">
            <v>374930</v>
          </cell>
          <cell r="AN132">
            <v>0</v>
          </cell>
          <cell r="AO132">
            <v>0</v>
          </cell>
        </row>
        <row r="133">
          <cell r="B133" t="str">
            <v>LAX - Gate Reconfiguration (P665015)</v>
          </cell>
          <cell r="C133" t="str">
            <v>0</v>
          </cell>
          <cell r="D133" t="str">
            <v>0</v>
          </cell>
          <cell r="E133" t="str">
            <v>0</v>
          </cell>
          <cell r="F133" t="str">
            <v>0</v>
          </cell>
          <cell r="G133" t="str">
            <v>0</v>
          </cell>
          <cell r="H133" t="str">
            <v>0</v>
          </cell>
          <cell r="I133" t="str">
            <v>0</v>
          </cell>
          <cell r="J133" t="str">
            <v>0</v>
          </cell>
          <cell r="K133" t="str">
            <v>0</v>
          </cell>
          <cell r="L133" t="str">
            <v>0</v>
          </cell>
          <cell r="M133">
            <v>150600</v>
          </cell>
          <cell r="N133">
            <v>200800</v>
          </cell>
          <cell r="O133">
            <v>351400</v>
          </cell>
          <cell r="P133">
            <v>200800</v>
          </cell>
          <cell r="Q133">
            <v>200800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401600</v>
          </cell>
          <cell r="AC133">
            <v>0</v>
          </cell>
          <cell r="AD133">
            <v>0</v>
          </cell>
          <cell r="AE133">
            <v>0</v>
          </cell>
          <cell r="AF133" t="str">
            <v>0</v>
          </cell>
          <cell r="AG133" t="str">
            <v>0</v>
          </cell>
          <cell r="AH133" t="str">
            <v>0</v>
          </cell>
          <cell r="AL133" t="str">
            <v>LAX - Gate Reconfiguration (P665015)</v>
          </cell>
          <cell r="AM133">
            <v>351400</v>
          </cell>
          <cell r="AN133">
            <v>401600</v>
          </cell>
          <cell r="AO133">
            <v>0</v>
          </cell>
        </row>
        <row r="134">
          <cell r="B134" t="str">
            <v>PHX - GSE &amp; Plant MX expansion (P505029)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4353</v>
          </cell>
          <cell r="J134">
            <v>0</v>
          </cell>
          <cell r="K134">
            <v>0</v>
          </cell>
          <cell r="L134">
            <v>305</v>
          </cell>
          <cell r="M134">
            <v>114881</v>
          </cell>
          <cell r="N134">
            <v>114881</v>
          </cell>
          <cell r="O134">
            <v>234420</v>
          </cell>
          <cell r="P134">
            <v>130037</v>
          </cell>
          <cell r="Q134">
            <v>130037</v>
          </cell>
          <cell r="R134">
            <v>130037</v>
          </cell>
          <cell r="S134">
            <v>114881</v>
          </cell>
          <cell r="T134">
            <v>114881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619873</v>
          </cell>
          <cell r="AC134">
            <v>0</v>
          </cell>
          <cell r="AD134">
            <v>0</v>
          </cell>
          <cell r="AE134">
            <v>0</v>
          </cell>
          <cell r="AF134" t="str">
            <v>0</v>
          </cell>
          <cell r="AG134" t="str">
            <v>0</v>
          </cell>
          <cell r="AH134" t="str">
            <v>0</v>
          </cell>
          <cell r="AL134" t="str">
            <v>PHX - GSE &amp; Plant MX expansion (P505029)</v>
          </cell>
          <cell r="AM134">
            <v>234420</v>
          </cell>
          <cell r="AN134">
            <v>619873</v>
          </cell>
          <cell r="AO134">
            <v>0</v>
          </cell>
        </row>
        <row r="135">
          <cell r="B135" t="str">
            <v>MCO - Expansion/Refurb Of Ramp &amp; Ops Areas (P307920)</v>
          </cell>
          <cell r="C135" t="str">
            <v>0</v>
          </cell>
          <cell r="D135" t="str">
            <v>0</v>
          </cell>
          <cell r="E135" t="str">
            <v>0</v>
          </cell>
          <cell r="F135" t="str">
            <v>0</v>
          </cell>
          <cell r="G135" t="str">
            <v>0</v>
          </cell>
          <cell r="H135" t="str">
            <v>0</v>
          </cell>
          <cell r="I135" t="str">
            <v>0</v>
          </cell>
          <cell r="J135" t="str">
            <v>0</v>
          </cell>
          <cell r="K135" t="str">
            <v>0</v>
          </cell>
          <cell r="L135" t="str">
            <v>0</v>
          </cell>
          <cell r="M135">
            <v>0</v>
          </cell>
          <cell r="N135">
            <v>144567</v>
          </cell>
          <cell r="O135">
            <v>144567</v>
          </cell>
          <cell r="P135">
            <v>180881</v>
          </cell>
          <cell r="Q135">
            <v>180881</v>
          </cell>
          <cell r="R135">
            <v>180881</v>
          </cell>
          <cell r="S135">
            <v>180881</v>
          </cell>
          <cell r="T135">
            <v>180881</v>
          </cell>
          <cell r="U135">
            <v>180881</v>
          </cell>
          <cell r="V135">
            <v>144567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1229853</v>
          </cell>
          <cell r="AC135">
            <v>0</v>
          </cell>
          <cell r="AD135">
            <v>0</v>
          </cell>
          <cell r="AE135">
            <v>0</v>
          </cell>
          <cell r="AF135" t="str">
            <v>0</v>
          </cell>
          <cell r="AG135" t="str">
            <v>0</v>
          </cell>
          <cell r="AH135" t="str">
            <v>0</v>
          </cell>
          <cell r="AL135" t="str">
            <v>MCO - Expansion/Refurb Of Ramp &amp; Ops Areas (P307920)</v>
          </cell>
          <cell r="AM135">
            <v>144567</v>
          </cell>
          <cell r="AN135">
            <v>1229853</v>
          </cell>
          <cell r="AO135">
            <v>0</v>
          </cell>
        </row>
        <row r="136">
          <cell r="B136" t="str">
            <v>PHL - Two Gate Expansion D Concourse (P565014)</v>
          </cell>
          <cell r="C136">
            <v>15429</v>
          </cell>
          <cell r="D136">
            <v>193529</v>
          </cell>
          <cell r="E136">
            <v>2213</v>
          </cell>
          <cell r="F136">
            <v>13521</v>
          </cell>
          <cell r="G136">
            <v>0</v>
          </cell>
          <cell r="H136">
            <v>81446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306138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 t="str">
            <v>0</v>
          </cell>
          <cell r="AG136" t="str">
            <v>0</v>
          </cell>
          <cell r="AH136">
            <v>21600</v>
          </cell>
          <cell r="AL136" t="str">
            <v>PHL - Two Gate Expansion D Concourse (P565014)</v>
          </cell>
          <cell r="AM136">
            <v>306138</v>
          </cell>
          <cell r="AN136">
            <v>0</v>
          </cell>
          <cell r="AO136">
            <v>0</v>
          </cell>
        </row>
        <row r="137">
          <cell r="B137" t="str">
            <v>DAL BMU Expansion (P665079)</v>
          </cell>
          <cell r="C137" t="str">
            <v>0</v>
          </cell>
          <cell r="D137" t="str">
            <v>0</v>
          </cell>
          <cell r="E137" t="str">
            <v>0</v>
          </cell>
          <cell r="F137" t="str">
            <v>0</v>
          </cell>
          <cell r="G137" t="str">
            <v>0</v>
          </cell>
          <cell r="H137" t="str">
            <v>0</v>
          </cell>
          <cell r="I137" t="str">
            <v>0</v>
          </cell>
          <cell r="J137" t="str">
            <v>0</v>
          </cell>
          <cell r="K137" t="str">
            <v>0</v>
          </cell>
          <cell r="L137" t="str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352940</v>
          </cell>
          <cell r="T137">
            <v>352941</v>
          </cell>
          <cell r="U137">
            <v>352941</v>
          </cell>
          <cell r="V137">
            <v>960784</v>
          </cell>
          <cell r="W137">
            <v>960784</v>
          </cell>
          <cell r="X137">
            <v>960784</v>
          </cell>
          <cell r="Y137">
            <v>1019608</v>
          </cell>
          <cell r="Z137">
            <v>1019608</v>
          </cell>
          <cell r="AA137">
            <v>1019608</v>
          </cell>
          <cell r="AB137">
            <v>6999998</v>
          </cell>
          <cell r="AC137">
            <v>3000000</v>
          </cell>
          <cell r="AD137">
            <v>0</v>
          </cell>
          <cell r="AE137">
            <v>0</v>
          </cell>
          <cell r="AF137" t="str">
            <v>0</v>
          </cell>
          <cell r="AG137" t="str">
            <v>0</v>
          </cell>
          <cell r="AH137" t="str">
            <v>0</v>
          </cell>
          <cell r="AL137" t="str">
            <v>DAL BMU Expansion (P665079)</v>
          </cell>
          <cell r="AM137">
            <v>0</v>
          </cell>
          <cell r="AN137">
            <v>6999998</v>
          </cell>
          <cell r="AO137">
            <v>3000000</v>
          </cell>
        </row>
        <row r="138">
          <cell r="B138" t="str">
            <v>PHL - Skycap Conveyor Modification (P665070)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79322</v>
          </cell>
          <cell r="H138">
            <v>157333</v>
          </cell>
          <cell r="I138">
            <v>650</v>
          </cell>
          <cell r="J138">
            <v>33721</v>
          </cell>
          <cell r="K138">
            <v>11280</v>
          </cell>
          <cell r="L138">
            <v>0</v>
          </cell>
          <cell r="M138">
            <v>0</v>
          </cell>
          <cell r="N138">
            <v>0</v>
          </cell>
          <cell r="O138">
            <v>282306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 t="str">
            <v>0</v>
          </cell>
          <cell r="AG138" t="str">
            <v>0</v>
          </cell>
          <cell r="AH138" t="str">
            <v>0</v>
          </cell>
          <cell r="AL138" t="str">
            <v>PHL - Skycap Conveyor Modification (P665070)</v>
          </cell>
          <cell r="AM138">
            <v>282306</v>
          </cell>
          <cell r="AN138">
            <v>0</v>
          </cell>
          <cell r="AO138">
            <v>0</v>
          </cell>
        </row>
        <row r="139">
          <cell r="B139" t="str">
            <v>PHX - Secondary Outbound Baggage Belt (P565011)</v>
          </cell>
          <cell r="C139">
            <v>-4398</v>
          </cell>
          <cell r="D139">
            <v>272715</v>
          </cell>
          <cell r="E139">
            <v>7669</v>
          </cell>
          <cell r="F139">
            <v>8526</v>
          </cell>
          <cell r="G139">
            <v>-3601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280911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 t="str">
            <v>0</v>
          </cell>
          <cell r="AG139" t="str">
            <v>0</v>
          </cell>
          <cell r="AH139">
            <v>10931</v>
          </cell>
          <cell r="AL139" t="str">
            <v>PHX - Secondary Outbound Baggage Belt (P565011)</v>
          </cell>
          <cell r="AM139">
            <v>280911</v>
          </cell>
          <cell r="AN139">
            <v>0</v>
          </cell>
          <cell r="AO139">
            <v>0</v>
          </cell>
        </row>
        <row r="140">
          <cell r="B140" t="str">
            <v>MCO - Tpoint Expansion (P665018)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252725</v>
          </cell>
          <cell r="I140">
            <v>0</v>
          </cell>
          <cell r="J140">
            <v>0</v>
          </cell>
          <cell r="K140">
            <v>21028</v>
          </cell>
          <cell r="L140">
            <v>0</v>
          </cell>
          <cell r="M140">
            <v>0</v>
          </cell>
          <cell r="N140">
            <v>0</v>
          </cell>
          <cell r="O140">
            <v>273753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 t="str">
            <v>0</v>
          </cell>
          <cell r="AG140" t="str">
            <v>0</v>
          </cell>
          <cell r="AH140" t="str">
            <v>0</v>
          </cell>
          <cell r="AL140" t="str">
            <v>MCO - Tpoint Expansion (P665018)</v>
          </cell>
          <cell r="AM140">
            <v>273753</v>
          </cell>
          <cell r="AN140">
            <v>0</v>
          </cell>
          <cell r="AO140">
            <v>0</v>
          </cell>
        </row>
        <row r="141">
          <cell r="B141" t="str">
            <v>CLE - New Cargo Facility (P305230)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17180</v>
          </cell>
          <cell r="L141">
            <v>0</v>
          </cell>
          <cell r="M141">
            <v>0</v>
          </cell>
          <cell r="N141">
            <v>120005</v>
          </cell>
          <cell r="O141">
            <v>137185</v>
          </cell>
          <cell r="P141">
            <v>133005</v>
          </cell>
          <cell r="Q141">
            <v>104811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237816</v>
          </cell>
          <cell r="AC141">
            <v>0</v>
          </cell>
          <cell r="AD141">
            <v>0</v>
          </cell>
          <cell r="AE141">
            <v>0</v>
          </cell>
          <cell r="AF141" t="str">
            <v>0</v>
          </cell>
          <cell r="AG141" t="str">
            <v>0</v>
          </cell>
          <cell r="AH141" t="str">
            <v>0</v>
          </cell>
          <cell r="AL141" t="str">
            <v>CLE - New Cargo Facility (P305230)</v>
          </cell>
          <cell r="AM141">
            <v>137185</v>
          </cell>
          <cell r="AN141">
            <v>237816</v>
          </cell>
          <cell r="AO141">
            <v>0</v>
          </cell>
        </row>
        <row r="142">
          <cell r="B142" t="str">
            <v>STL - Cargo Faciltiy Relocation (P665067)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672</v>
          </cell>
          <cell r="K142">
            <v>0</v>
          </cell>
          <cell r="L142">
            <v>745</v>
          </cell>
          <cell r="M142">
            <v>30000</v>
          </cell>
          <cell r="N142">
            <v>33000</v>
          </cell>
          <cell r="O142">
            <v>64417</v>
          </cell>
          <cell r="P142">
            <v>100000</v>
          </cell>
          <cell r="Q142">
            <v>100000</v>
          </cell>
          <cell r="R142">
            <v>100000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300000</v>
          </cell>
          <cell r="AC142">
            <v>0</v>
          </cell>
          <cell r="AD142">
            <v>0</v>
          </cell>
          <cell r="AE142">
            <v>0</v>
          </cell>
          <cell r="AF142" t="str">
            <v>0</v>
          </cell>
          <cell r="AG142" t="str">
            <v>0</v>
          </cell>
          <cell r="AH142" t="str">
            <v>0</v>
          </cell>
          <cell r="AL142" t="str">
            <v>STL - Cargo Faciltiy Relocation (P665067)</v>
          </cell>
          <cell r="AM142">
            <v>64417</v>
          </cell>
          <cell r="AN142">
            <v>300000</v>
          </cell>
          <cell r="AO142">
            <v>0</v>
          </cell>
        </row>
        <row r="143">
          <cell r="B143" t="str">
            <v>BUF - New Cargo Facility (P510003)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198438</v>
          </cell>
          <cell r="H143">
            <v>26731</v>
          </cell>
          <cell r="I143">
            <v>2595</v>
          </cell>
          <cell r="J143">
            <v>5114</v>
          </cell>
          <cell r="K143">
            <v>-1789</v>
          </cell>
          <cell r="L143">
            <v>0</v>
          </cell>
          <cell r="M143">
            <v>0</v>
          </cell>
          <cell r="N143">
            <v>0</v>
          </cell>
          <cell r="O143">
            <v>231089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 t="str">
            <v>0</v>
          </cell>
          <cell r="AG143" t="str">
            <v>0</v>
          </cell>
          <cell r="AH143">
            <v>15725</v>
          </cell>
          <cell r="AL143" t="str">
            <v>BUF - New Cargo Facility (P510003)</v>
          </cell>
          <cell r="AM143">
            <v>231089</v>
          </cell>
          <cell r="AN143">
            <v>0</v>
          </cell>
          <cell r="AO143">
            <v>0</v>
          </cell>
        </row>
        <row r="144">
          <cell r="B144" t="str">
            <v>LAS - Facilty Planning Design (P665014)</v>
          </cell>
          <cell r="C144" t="str">
            <v>0</v>
          </cell>
          <cell r="D144" t="str">
            <v>0</v>
          </cell>
          <cell r="E144" t="str">
            <v>0</v>
          </cell>
          <cell r="F144" t="str">
            <v>0</v>
          </cell>
          <cell r="G144" t="str">
            <v>0</v>
          </cell>
          <cell r="H144" t="str">
            <v>0</v>
          </cell>
          <cell r="I144" t="str">
            <v>0</v>
          </cell>
          <cell r="J144" t="str">
            <v>0</v>
          </cell>
          <cell r="K144" t="str">
            <v>0</v>
          </cell>
          <cell r="L144" t="str">
            <v>0</v>
          </cell>
          <cell r="M144" t="str">
            <v>0</v>
          </cell>
          <cell r="N144" t="str">
            <v>0</v>
          </cell>
          <cell r="O144" t="str">
            <v>0</v>
          </cell>
          <cell r="P144" t="str">
            <v>0</v>
          </cell>
          <cell r="Q144" t="str">
            <v>0</v>
          </cell>
          <cell r="R144" t="str">
            <v>0</v>
          </cell>
          <cell r="S144" t="str">
            <v>0</v>
          </cell>
          <cell r="T144" t="str">
            <v>0</v>
          </cell>
          <cell r="U144" t="str">
            <v>0</v>
          </cell>
          <cell r="V144" t="str">
            <v>0</v>
          </cell>
          <cell r="W144" t="str">
            <v>0</v>
          </cell>
          <cell r="X144" t="str">
            <v>0</v>
          </cell>
          <cell r="Y144" t="str">
            <v>0</v>
          </cell>
          <cell r="Z144" t="str">
            <v>0</v>
          </cell>
          <cell r="AA144" t="str">
            <v>0</v>
          </cell>
          <cell r="AB144" t="str">
            <v>0</v>
          </cell>
          <cell r="AC144" t="str">
            <v>0</v>
          </cell>
          <cell r="AD144" t="str">
            <v>0</v>
          </cell>
          <cell r="AE144" t="str">
            <v>0</v>
          </cell>
          <cell r="AF144" t="str">
            <v>0</v>
          </cell>
          <cell r="AG144" t="str">
            <v>0</v>
          </cell>
          <cell r="AH144" t="str">
            <v>0</v>
          </cell>
          <cell r="AL144" t="str">
            <v>LAS - Facilty Planning Design (P665014)</v>
          </cell>
          <cell r="AM144" t="str">
            <v>0</v>
          </cell>
          <cell r="AN144" t="str">
            <v>0</v>
          </cell>
          <cell r="AO144" t="str">
            <v>0</v>
          </cell>
        </row>
        <row r="145">
          <cell r="B145" t="str">
            <v>PHL - Add D-Concourse BSO/Ramp Level Spaces  (P665082)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3698</v>
          </cell>
          <cell r="M145">
            <v>66470</v>
          </cell>
          <cell r="N145">
            <v>66470</v>
          </cell>
          <cell r="O145">
            <v>136638</v>
          </cell>
          <cell r="P145">
            <v>62772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62772</v>
          </cell>
          <cell r="AC145">
            <v>0</v>
          </cell>
          <cell r="AD145">
            <v>0</v>
          </cell>
          <cell r="AE145">
            <v>0</v>
          </cell>
          <cell r="AF145" t="str">
            <v>0</v>
          </cell>
          <cell r="AG145" t="str">
            <v>0</v>
          </cell>
          <cell r="AH145" t="str">
            <v>0</v>
          </cell>
          <cell r="AL145" t="str">
            <v>PHL - Add D-Concourse BSO/Ramp Level Spaces  (P665082)</v>
          </cell>
          <cell r="AM145">
            <v>136638</v>
          </cell>
          <cell r="AN145">
            <v>62772</v>
          </cell>
          <cell r="AO145">
            <v>0</v>
          </cell>
        </row>
        <row r="146">
          <cell r="B146" t="str">
            <v>FLL - Cargo Facility Expansion (P410066)</v>
          </cell>
          <cell r="C146">
            <v>127854</v>
          </cell>
          <cell r="D146">
            <v>4425</v>
          </cell>
          <cell r="E146">
            <v>57899</v>
          </cell>
          <cell r="F146">
            <v>4397</v>
          </cell>
          <cell r="G146">
            <v>-120</v>
          </cell>
          <cell r="H146">
            <v>3219</v>
          </cell>
          <cell r="I146">
            <v>0</v>
          </cell>
          <cell r="J146">
            <v>287</v>
          </cell>
          <cell r="K146">
            <v>-1744</v>
          </cell>
          <cell r="L146">
            <v>2345</v>
          </cell>
          <cell r="M146">
            <v>0</v>
          </cell>
          <cell r="N146">
            <v>0</v>
          </cell>
          <cell r="O146">
            <v>198562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 t="str">
            <v>0</v>
          </cell>
          <cell r="AG146">
            <v>41176</v>
          </cell>
          <cell r="AH146">
            <v>53220</v>
          </cell>
          <cell r="AL146" t="str">
            <v>FLL - Cargo Facility Expansion (P410066)</v>
          </cell>
          <cell r="AM146">
            <v>198562</v>
          </cell>
          <cell r="AN146">
            <v>0</v>
          </cell>
          <cell r="AO146">
            <v>0</v>
          </cell>
        </row>
        <row r="147">
          <cell r="B147" t="str">
            <v>TPA - Provisioning Facility Relocation (P310150)</v>
          </cell>
          <cell r="C147">
            <v>30192</v>
          </cell>
          <cell r="D147">
            <v>25302</v>
          </cell>
          <cell r="E147">
            <v>173879</v>
          </cell>
          <cell r="F147">
            <v>14574</v>
          </cell>
          <cell r="G147">
            <v>-51031</v>
          </cell>
          <cell r="H147">
            <v>2493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195409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 t="str">
            <v>0</v>
          </cell>
          <cell r="AG147" t="str">
            <v>0</v>
          </cell>
          <cell r="AH147">
            <v>1127798</v>
          </cell>
          <cell r="AL147" t="str">
            <v>TPA - Provisioning Facility Relocation (P310150)</v>
          </cell>
          <cell r="AM147">
            <v>195409</v>
          </cell>
          <cell r="AN147">
            <v>0</v>
          </cell>
          <cell r="AO147">
            <v>0</v>
          </cell>
        </row>
        <row r="148">
          <cell r="B148" t="str">
            <v>HOU - Central Concourse 4 Gate Expansion (P665047)</v>
          </cell>
          <cell r="C148" t="str">
            <v>0</v>
          </cell>
          <cell r="D148" t="str">
            <v>0</v>
          </cell>
          <cell r="E148" t="str">
            <v>0</v>
          </cell>
          <cell r="F148" t="str">
            <v>0</v>
          </cell>
          <cell r="G148" t="str">
            <v>0</v>
          </cell>
          <cell r="H148" t="str">
            <v>0</v>
          </cell>
          <cell r="I148" t="str">
            <v>0</v>
          </cell>
          <cell r="J148" t="str">
            <v>0</v>
          </cell>
          <cell r="K148" t="str">
            <v>0</v>
          </cell>
          <cell r="L148" t="str">
            <v>0</v>
          </cell>
          <cell r="M148">
            <v>93795</v>
          </cell>
          <cell r="N148">
            <v>93795</v>
          </cell>
          <cell r="O148">
            <v>187590</v>
          </cell>
          <cell r="P148">
            <v>158138</v>
          </cell>
          <cell r="Q148">
            <v>158138</v>
          </cell>
          <cell r="R148">
            <v>158138</v>
          </cell>
          <cell r="S148">
            <v>158138</v>
          </cell>
          <cell r="T148">
            <v>158138</v>
          </cell>
          <cell r="U148">
            <v>158138</v>
          </cell>
          <cell r="V148">
            <v>158137</v>
          </cell>
          <cell r="W148">
            <v>158138</v>
          </cell>
          <cell r="X148">
            <v>158138</v>
          </cell>
          <cell r="Y148">
            <v>158138</v>
          </cell>
          <cell r="Z148">
            <v>158138</v>
          </cell>
          <cell r="AA148">
            <v>158137</v>
          </cell>
          <cell r="AB148">
            <v>1897654</v>
          </cell>
          <cell r="AC148">
            <v>1800000</v>
          </cell>
          <cell r="AD148">
            <v>0</v>
          </cell>
          <cell r="AE148">
            <v>0</v>
          </cell>
          <cell r="AF148" t="str">
            <v>0</v>
          </cell>
          <cell r="AG148" t="str">
            <v>0</v>
          </cell>
          <cell r="AH148" t="str">
            <v>0</v>
          </cell>
          <cell r="AL148" t="str">
            <v>HOU - Central Concourse 4 Gate Expansion (P665047)</v>
          </cell>
          <cell r="AM148">
            <v>187590</v>
          </cell>
          <cell r="AN148">
            <v>1897654</v>
          </cell>
          <cell r="AO148">
            <v>1800000</v>
          </cell>
        </row>
        <row r="149">
          <cell r="B149" t="str">
            <v>ISP - New T-point Design Fees (P510008)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183625</v>
          </cell>
          <cell r="H149">
            <v>0</v>
          </cell>
          <cell r="I149">
            <v>665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184290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 t="str">
            <v>0</v>
          </cell>
          <cell r="AG149" t="str">
            <v>0</v>
          </cell>
          <cell r="AH149">
            <v>276277</v>
          </cell>
          <cell r="AL149" t="str">
            <v>ISP - New T-point Design Fees (P510008)</v>
          </cell>
          <cell r="AM149">
            <v>184290</v>
          </cell>
          <cell r="AN149">
            <v>0</v>
          </cell>
          <cell r="AO149">
            <v>0</v>
          </cell>
        </row>
        <row r="150">
          <cell r="B150" t="str">
            <v>SLC - Tpoint Conveyor/Carousel Replacement (P665069)</v>
          </cell>
          <cell r="C150" t="str">
            <v>0</v>
          </cell>
          <cell r="D150" t="str">
            <v>0</v>
          </cell>
          <cell r="E150" t="str">
            <v>0</v>
          </cell>
          <cell r="F150" t="str">
            <v>0</v>
          </cell>
          <cell r="G150" t="str">
            <v>0</v>
          </cell>
          <cell r="H150" t="str">
            <v>0</v>
          </cell>
          <cell r="I150" t="str">
            <v>0</v>
          </cell>
          <cell r="J150" t="str">
            <v>0</v>
          </cell>
          <cell r="K150" t="str">
            <v>0</v>
          </cell>
          <cell r="L150" t="str">
            <v>0</v>
          </cell>
          <cell r="M150">
            <v>178964</v>
          </cell>
          <cell r="N150">
            <v>0</v>
          </cell>
          <cell r="O150">
            <v>178964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 t="str">
            <v>0</v>
          </cell>
          <cell r="AG150" t="str">
            <v>0</v>
          </cell>
          <cell r="AH150" t="str">
            <v>0</v>
          </cell>
          <cell r="AL150" t="str">
            <v>SLC - Tpoint Conveyor/Carousel Replacement (P665069)</v>
          </cell>
          <cell r="AM150">
            <v>178964</v>
          </cell>
          <cell r="AN150">
            <v>0</v>
          </cell>
          <cell r="AO150">
            <v>0</v>
          </cell>
        </row>
        <row r="151">
          <cell r="B151" t="str">
            <v>2006 Systemwide Potable Water Cabinets (P665042)</v>
          </cell>
          <cell r="C151" t="str">
            <v>0</v>
          </cell>
          <cell r="D151" t="str">
            <v>0</v>
          </cell>
          <cell r="E151" t="str">
            <v>0</v>
          </cell>
          <cell r="F151" t="str">
            <v>0</v>
          </cell>
          <cell r="G151" t="str">
            <v>0</v>
          </cell>
          <cell r="H151" t="str">
            <v>0</v>
          </cell>
          <cell r="I151" t="str">
            <v>0</v>
          </cell>
          <cell r="J151" t="str">
            <v>0</v>
          </cell>
          <cell r="K151" t="str">
            <v>0</v>
          </cell>
          <cell r="L151" t="str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158330</v>
          </cell>
          <cell r="T151">
            <v>158332</v>
          </cell>
          <cell r="U151">
            <v>158332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474994</v>
          </cell>
          <cell r="AC151">
            <v>0</v>
          </cell>
          <cell r="AD151">
            <v>0</v>
          </cell>
          <cell r="AE151">
            <v>0</v>
          </cell>
          <cell r="AF151" t="str">
            <v>0</v>
          </cell>
          <cell r="AG151" t="str">
            <v>0</v>
          </cell>
          <cell r="AH151" t="str">
            <v>0</v>
          </cell>
          <cell r="AL151" t="str">
            <v>2006 Systemwide Potable Water Cabinets (P665042)</v>
          </cell>
          <cell r="AM151">
            <v>0</v>
          </cell>
          <cell r="AN151">
            <v>474994</v>
          </cell>
          <cell r="AO151">
            <v>0</v>
          </cell>
        </row>
        <row r="152">
          <cell r="B152" t="str">
            <v>BNA - Larger Cargo Facility (P000507)</v>
          </cell>
          <cell r="C152">
            <v>0</v>
          </cell>
          <cell r="D152">
            <v>0</v>
          </cell>
          <cell r="E152">
            <v>8913</v>
          </cell>
          <cell r="F152">
            <v>12937</v>
          </cell>
          <cell r="G152">
            <v>6247</v>
          </cell>
          <cell r="H152">
            <v>45844</v>
          </cell>
          <cell r="I152">
            <v>69488</v>
          </cell>
          <cell r="J152">
            <v>7992</v>
          </cell>
          <cell r="K152">
            <v>1635</v>
          </cell>
          <cell r="L152">
            <v>1236</v>
          </cell>
          <cell r="M152">
            <v>0</v>
          </cell>
          <cell r="N152">
            <v>0</v>
          </cell>
          <cell r="O152">
            <v>154292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 t="str">
            <v>0</v>
          </cell>
          <cell r="AG152" t="str">
            <v>0</v>
          </cell>
          <cell r="AH152" t="str">
            <v>0</v>
          </cell>
          <cell r="AL152" t="str">
            <v>BNA - Larger Cargo Facility (P000507)</v>
          </cell>
          <cell r="AM152">
            <v>154292</v>
          </cell>
          <cell r="AN152">
            <v>0</v>
          </cell>
          <cell r="AO152">
            <v>0</v>
          </cell>
        </row>
        <row r="153">
          <cell r="B153" t="str">
            <v>HDQ Deparmental Moves and Remodel  (P12906B)</v>
          </cell>
          <cell r="C153">
            <v>146851</v>
          </cell>
          <cell r="D153">
            <v>8938</v>
          </cell>
          <cell r="E153">
            <v>10627</v>
          </cell>
          <cell r="F153">
            <v>1476</v>
          </cell>
          <cell r="G153">
            <v>319</v>
          </cell>
          <cell r="H153">
            <v>-15314</v>
          </cell>
          <cell r="I153">
            <v>0</v>
          </cell>
          <cell r="J153">
            <v>531</v>
          </cell>
          <cell r="K153">
            <v>-1412</v>
          </cell>
          <cell r="L153">
            <v>0</v>
          </cell>
          <cell r="M153" t="str">
            <v>0</v>
          </cell>
          <cell r="N153" t="str">
            <v>0</v>
          </cell>
          <cell r="O153">
            <v>152016</v>
          </cell>
          <cell r="P153" t="str">
            <v>0</v>
          </cell>
          <cell r="Q153" t="str">
            <v>0</v>
          </cell>
          <cell r="R153" t="str">
            <v>0</v>
          </cell>
          <cell r="S153" t="str">
            <v>0</v>
          </cell>
          <cell r="T153" t="str">
            <v>0</v>
          </cell>
          <cell r="U153" t="str">
            <v>0</v>
          </cell>
          <cell r="V153" t="str">
            <v>0</v>
          </cell>
          <cell r="W153" t="str">
            <v>0</v>
          </cell>
          <cell r="X153" t="str">
            <v>0</v>
          </cell>
          <cell r="Y153" t="str">
            <v>0</v>
          </cell>
          <cell r="Z153" t="str">
            <v>0</v>
          </cell>
          <cell r="AA153" t="str">
            <v>0</v>
          </cell>
          <cell r="AB153" t="str">
            <v>0</v>
          </cell>
          <cell r="AC153" t="str">
            <v>0</v>
          </cell>
          <cell r="AD153" t="str">
            <v>0</v>
          </cell>
          <cell r="AE153" t="str">
            <v>0</v>
          </cell>
          <cell r="AF153" t="str">
            <v>0</v>
          </cell>
          <cell r="AG153" t="str">
            <v>0</v>
          </cell>
          <cell r="AH153">
            <v>2642233</v>
          </cell>
          <cell r="AL153" t="str">
            <v>HDQ Deparmental Moves and Remodel  (P12906B)</v>
          </cell>
          <cell r="AM153">
            <v>152016</v>
          </cell>
          <cell r="AN153" t="str">
            <v>0</v>
          </cell>
          <cell r="AO153" t="str">
            <v>0</v>
          </cell>
        </row>
        <row r="154">
          <cell r="B154" t="str">
            <v>2006 Systemwide 737-300 Winglet Gate conversions (P665044)</v>
          </cell>
          <cell r="C154" t="str">
            <v>0</v>
          </cell>
          <cell r="D154" t="str">
            <v>0</v>
          </cell>
          <cell r="E154" t="str">
            <v>0</v>
          </cell>
          <cell r="F154" t="str">
            <v>0</v>
          </cell>
          <cell r="G154" t="str">
            <v>0</v>
          </cell>
          <cell r="H154" t="str">
            <v>0</v>
          </cell>
          <cell r="I154" t="str">
            <v>0</v>
          </cell>
          <cell r="J154" t="str">
            <v>0</v>
          </cell>
          <cell r="K154" t="str">
            <v>0</v>
          </cell>
          <cell r="L154" t="str">
            <v>0</v>
          </cell>
          <cell r="M154" t="str">
            <v>0</v>
          </cell>
          <cell r="N154" t="str">
            <v>0</v>
          </cell>
          <cell r="O154" t="str">
            <v>0</v>
          </cell>
          <cell r="P154" t="str">
            <v>0</v>
          </cell>
          <cell r="Q154" t="str">
            <v>0</v>
          </cell>
          <cell r="R154" t="str">
            <v>0</v>
          </cell>
          <cell r="S154" t="str">
            <v>0</v>
          </cell>
          <cell r="T154" t="str">
            <v>0</v>
          </cell>
          <cell r="U154" t="str">
            <v>0</v>
          </cell>
          <cell r="V154" t="str">
            <v>0</v>
          </cell>
          <cell r="W154" t="str">
            <v>0</v>
          </cell>
          <cell r="X154" t="str">
            <v>0</v>
          </cell>
          <cell r="Y154" t="str">
            <v>0</v>
          </cell>
          <cell r="Z154" t="str">
            <v>0</v>
          </cell>
          <cell r="AA154" t="str">
            <v>0</v>
          </cell>
          <cell r="AB154" t="str">
            <v>0</v>
          </cell>
          <cell r="AC154" t="str">
            <v>0</v>
          </cell>
          <cell r="AD154" t="str">
            <v>0</v>
          </cell>
          <cell r="AE154" t="str">
            <v>0</v>
          </cell>
          <cell r="AF154" t="str">
            <v>0</v>
          </cell>
          <cell r="AG154" t="str">
            <v>0</v>
          </cell>
          <cell r="AH154" t="str">
            <v>0</v>
          </cell>
          <cell r="AL154" t="str">
            <v>2006 Systemwide 737-300 Winglet Gate conversions (P665044)</v>
          </cell>
          <cell r="AM154" t="str">
            <v>0</v>
          </cell>
          <cell r="AN154" t="str">
            <v>0</v>
          </cell>
          <cell r="AO154" t="str">
            <v>0</v>
          </cell>
        </row>
        <row r="155">
          <cell r="B155" t="str">
            <v>BNA - Walk-in Cooler &amp; Provisioning Facility Mods (P440001)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3522</v>
          </cell>
          <cell r="H155">
            <v>0</v>
          </cell>
          <cell r="I155">
            <v>4517</v>
          </cell>
          <cell r="J155">
            <v>0</v>
          </cell>
          <cell r="K155">
            <v>806</v>
          </cell>
          <cell r="L155">
            <v>1001</v>
          </cell>
          <cell r="M155">
            <v>124291</v>
          </cell>
          <cell r="N155">
            <v>66667</v>
          </cell>
          <cell r="O155">
            <v>200804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 t="str">
            <v>0</v>
          </cell>
          <cell r="AG155" t="str">
            <v>0</v>
          </cell>
          <cell r="AH155" t="str">
            <v>0</v>
          </cell>
          <cell r="AL155" t="str">
            <v>BNA - Walk-in Cooler &amp; Provisioning Facility Mods (P440001)</v>
          </cell>
          <cell r="AM155">
            <v>200804</v>
          </cell>
          <cell r="AN155">
            <v>0</v>
          </cell>
          <cell r="AO155">
            <v>0</v>
          </cell>
        </row>
        <row r="156">
          <cell r="B156" t="str">
            <v>PHX - Remodel Ramp/Ops S-3 Concourse (P410028)</v>
          </cell>
          <cell r="C156" t="str">
            <v>0</v>
          </cell>
          <cell r="D156" t="str">
            <v>0</v>
          </cell>
          <cell r="E156" t="str">
            <v>0</v>
          </cell>
          <cell r="F156" t="str">
            <v>0</v>
          </cell>
          <cell r="G156" t="str">
            <v>0</v>
          </cell>
          <cell r="H156" t="str">
            <v>0</v>
          </cell>
          <cell r="I156" t="str">
            <v>0</v>
          </cell>
          <cell r="J156" t="str">
            <v>0</v>
          </cell>
          <cell r="K156" t="str">
            <v>0</v>
          </cell>
          <cell r="L156" t="str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140186</v>
          </cell>
          <cell r="T156">
            <v>140186</v>
          </cell>
          <cell r="U156">
            <v>140186</v>
          </cell>
          <cell r="V156">
            <v>140186</v>
          </cell>
          <cell r="W156">
            <v>140186</v>
          </cell>
          <cell r="X156">
            <v>140186</v>
          </cell>
          <cell r="Y156">
            <v>116853</v>
          </cell>
          <cell r="Z156">
            <v>116853</v>
          </cell>
          <cell r="AA156">
            <v>116853</v>
          </cell>
          <cell r="AB156">
            <v>1191675</v>
          </cell>
          <cell r="AC156">
            <v>0</v>
          </cell>
          <cell r="AD156">
            <v>0</v>
          </cell>
          <cell r="AE156">
            <v>0</v>
          </cell>
          <cell r="AF156" t="str">
            <v>0</v>
          </cell>
          <cell r="AG156" t="str">
            <v>0</v>
          </cell>
          <cell r="AH156" t="str">
            <v>0</v>
          </cell>
          <cell r="AL156" t="str">
            <v>PHX - Remodel Ramp/Ops S-3 Concourse (P410028)</v>
          </cell>
          <cell r="AM156">
            <v>0</v>
          </cell>
          <cell r="AN156">
            <v>1191675</v>
          </cell>
          <cell r="AO156">
            <v>0</v>
          </cell>
        </row>
        <row r="157">
          <cell r="B157" t="str">
            <v>TPA - GSE Shop (P309010)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79186</v>
          </cell>
          <cell r="N157">
            <v>39593</v>
          </cell>
          <cell r="O157">
            <v>118779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 t="str">
            <v>0</v>
          </cell>
          <cell r="AG157" t="str">
            <v>0</v>
          </cell>
          <cell r="AH157" t="str">
            <v>0</v>
          </cell>
          <cell r="AL157" t="str">
            <v>TPA - GSE Shop (P309010)</v>
          </cell>
          <cell r="AM157">
            <v>118779</v>
          </cell>
          <cell r="AN157">
            <v>0</v>
          </cell>
          <cell r="AO157">
            <v>0</v>
          </cell>
        </row>
        <row r="158">
          <cell r="B158" t="str">
            <v>SEA - R&amp;O Lockerroom Expansion (P207140)</v>
          </cell>
          <cell r="C158" t="str">
            <v>0</v>
          </cell>
          <cell r="D158" t="str">
            <v>0</v>
          </cell>
          <cell r="E158" t="str">
            <v>0</v>
          </cell>
          <cell r="F158" t="str">
            <v>0</v>
          </cell>
          <cell r="G158" t="str">
            <v>0</v>
          </cell>
          <cell r="H158" t="str">
            <v>0</v>
          </cell>
          <cell r="I158" t="str">
            <v>0</v>
          </cell>
          <cell r="J158" t="str">
            <v>0</v>
          </cell>
          <cell r="K158" t="str">
            <v>0</v>
          </cell>
          <cell r="L158" t="str">
            <v>0</v>
          </cell>
          <cell r="M158">
            <v>56667</v>
          </cell>
          <cell r="N158">
            <v>56667</v>
          </cell>
          <cell r="O158">
            <v>113334</v>
          </cell>
          <cell r="P158">
            <v>56667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56667</v>
          </cell>
          <cell r="AC158">
            <v>0</v>
          </cell>
          <cell r="AD158">
            <v>0</v>
          </cell>
          <cell r="AE158">
            <v>0</v>
          </cell>
          <cell r="AF158" t="str">
            <v>0</v>
          </cell>
          <cell r="AG158" t="str">
            <v>0</v>
          </cell>
          <cell r="AH158" t="str">
            <v>0</v>
          </cell>
          <cell r="AL158" t="str">
            <v>SEA - R&amp;O Lockerroom Expansion (P207140)</v>
          </cell>
          <cell r="AM158">
            <v>113334</v>
          </cell>
          <cell r="AN158">
            <v>56667</v>
          </cell>
          <cell r="AO158">
            <v>0</v>
          </cell>
        </row>
        <row r="159">
          <cell r="B159" t="str">
            <v>LIT - Baggage Conveyor Replacement (P665065)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57150</v>
          </cell>
          <cell r="K159">
            <v>24749</v>
          </cell>
          <cell r="L159">
            <v>14540</v>
          </cell>
          <cell r="M159">
            <v>18812</v>
          </cell>
          <cell r="N159">
            <v>0</v>
          </cell>
          <cell r="O159">
            <v>115251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 t="str">
            <v>0</v>
          </cell>
          <cell r="AG159" t="str">
            <v>0</v>
          </cell>
          <cell r="AH159" t="str">
            <v>0</v>
          </cell>
          <cell r="AL159" t="str">
            <v>LIT - Baggage Conveyor Replacement (P665065)</v>
          </cell>
          <cell r="AM159">
            <v>115251</v>
          </cell>
          <cell r="AN159">
            <v>0</v>
          </cell>
          <cell r="AO159">
            <v>0</v>
          </cell>
        </row>
        <row r="160">
          <cell r="B160" t="str">
            <v>HOU - Hydrant System And Tank Farm (P113070)</v>
          </cell>
          <cell r="C160">
            <v>156</v>
          </cell>
          <cell r="D160">
            <v>0</v>
          </cell>
          <cell r="E160">
            <v>4230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55300</v>
          </cell>
          <cell r="L160">
            <v>0</v>
          </cell>
          <cell r="M160">
            <v>129198</v>
          </cell>
          <cell r="N160">
            <v>0</v>
          </cell>
          <cell r="O160">
            <v>188884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3825475</v>
          </cell>
          <cell r="AG160">
            <v>1286966</v>
          </cell>
          <cell r="AH160">
            <v>2199104</v>
          </cell>
          <cell r="AL160" t="str">
            <v>HOU - Hydrant System And Tank Farm (P113070)</v>
          </cell>
          <cell r="AM160">
            <v>188884</v>
          </cell>
          <cell r="AN160">
            <v>0</v>
          </cell>
          <cell r="AO160">
            <v>0</v>
          </cell>
        </row>
        <row r="161">
          <cell r="B161" t="str">
            <v>OKC - Relocation To New Terminal (P410045)</v>
          </cell>
          <cell r="C161" t="str">
            <v>0</v>
          </cell>
          <cell r="D161" t="str">
            <v>0</v>
          </cell>
          <cell r="E161" t="str">
            <v>0</v>
          </cell>
          <cell r="F161" t="str">
            <v>0</v>
          </cell>
          <cell r="G161" t="str">
            <v>0</v>
          </cell>
          <cell r="H161" t="str">
            <v>0</v>
          </cell>
          <cell r="I161" t="str">
            <v>0</v>
          </cell>
          <cell r="J161" t="str">
            <v>0</v>
          </cell>
          <cell r="K161" t="str">
            <v>0</v>
          </cell>
          <cell r="L161" t="str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 t="str">
            <v>0</v>
          </cell>
          <cell r="AG161" t="str">
            <v>0</v>
          </cell>
          <cell r="AH161">
            <v>171780</v>
          </cell>
          <cell r="AL161" t="str">
            <v>OKC - Relocation To New Terminal (P410045)</v>
          </cell>
          <cell r="AM161">
            <v>0</v>
          </cell>
          <cell r="AN161">
            <v>0</v>
          </cell>
          <cell r="AO161">
            <v>0</v>
          </cell>
        </row>
        <row r="162">
          <cell r="B162" t="str">
            <v>FLL - Tpoint/BHS Solution (P565013)</v>
          </cell>
          <cell r="C162">
            <v>4610</v>
          </cell>
          <cell r="D162">
            <v>39706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44316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 t="str">
            <v>0</v>
          </cell>
          <cell r="AG162" t="str">
            <v>0</v>
          </cell>
          <cell r="AH162" t="str">
            <v>0</v>
          </cell>
          <cell r="AL162" t="str">
            <v>FLL - Tpoint/BHS Solution (P565013)</v>
          </cell>
          <cell r="AM162">
            <v>44316</v>
          </cell>
          <cell r="AN162">
            <v>0</v>
          </cell>
          <cell r="AO162">
            <v>0</v>
          </cell>
        </row>
        <row r="163">
          <cell r="B163" t="str">
            <v>HOU Inflight Remodel (P665071)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26198</v>
          </cell>
          <cell r="K163">
            <v>15602</v>
          </cell>
          <cell r="L163">
            <v>2707</v>
          </cell>
          <cell r="M163" t="str">
            <v>0</v>
          </cell>
          <cell r="N163" t="str">
            <v>0</v>
          </cell>
          <cell r="O163">
            <v>44507</v>
          </cell>
          <cell r="P163" t="str">
            <v>0</v>
          </cell>
          <cell r="Q163" t="str">
            <v>0</v>
          </cell>
          <cell r="R163" t="str">
            <v>0</v>
          </cell>
          <cell r="S163" t="str">
            <v>0</v>
          </cell>
          <cell r="T163" t="str">
            <v>0</v>
          </cell>
          <cell r="U163" t="str">
            <v>0</v>
          </cell>
          <cell r="V163" t="str">
            <v>0</v>
          </cell>
          <cell r="W163" t="str">
            <v>0</v>
          </cell>
          <cell r="X163" t="str">
            <v>0</v>
          </cell>
          <cell r="Y163" t="str">
            <v>0</v>
          </cell>
          <cell r="Z163" t="str">
            <v>0</v>
          </cell>
          <cell r="AA163" t="str">
            <v>0</v>
          </cell>
          <cell r="AB163" t="str">
            <v>0</v>
          </cell>
          <cell r="AC163" t="str">
            <v>0</v>
          </cell>
          <cell r="AD163" t="str">
            <v>0</v>
          </cell>
          <cell r="AE163" t="str">
            <v>0</v>
          </cell>
          <cell r="AF163" t="str">
            <v>0</v>
          </cell>
          <cell r="AG163" t="str">
            <v>0</v>
          </cell>
          <cell r="AH163" t="str">
            <v>0</v>
          </cell>
          <cell r="AL163" t="str">
            <v>HOU Inflight Remodel (P665071)</v>
          </cell>
          <cell r="AM163">
            <v>44507</v>
          </cell>
          <cell r="AN163" t="str">
            <v>0</v>
          </cell>
          <cell r="AO163" t="str">
            <v>0</v>
          </cell>
        </row>
        <row r="164">
          <cell r="B164" t="str">
            <v>CBS - Security Fence (P565016)</v>
          </cell>
          <cell r="C164">
            <v>0</v>
          </cell>
          <cell r="D164">
            <v>0</v>
          </cell>
          <cell r="E164">
            <v>40799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 t="str">
            <v>0</v>
          </cell>
          <cell r="N164" t="str">
            <v>0</v>
          </cell>
          <cell r="O164">
            <v>40799</v>
          </cell>
          <cell r="P164" t="str">
            <v>0</v>
          </cell>
          <cell r="Q164" t="str">
            <v>0</v>
          </cell>
          <cell r="R164" t="str">
            <v>0</v>
          </cell>
          <cell r="S164" t="str">
            <v>0</v>
          </cell>
          <cell r="T164" t="str">
            <v>0</v>
          </cell>
          <cell r="U164" t="str">
            <v>0</v>
          </cell>
          <cell r="V164" t="str">
            <v>0</v>
          </cell>
          <cell r="W164" t="str">
            <v>0</v>
          </cell>
          <cell r="X164" t="str">
            <v>0</v>
          </cell>
          <cell r="Y164" t="str">
            <v>0</v>
          </cell>
          <cell r="Z164" t="str">
            <v>0</v>
          </cell>
          <cell r="AA164" t="str">
            <v>0</v>
          </cell>
          <cell r="AB164" t="str">
            <v>0</v>
          </cell>
          <cell r="AC164" t="str">
            <v>0</v>
          </cell>
          <cell r="AD164" t="str">
            <v>0</v>
          </cell>
          <cell r="AE164" t="str">
            <v>0</v>
          </cell>
          <cell r="AF164" t="str">
            <v>0</v>
          </cell>
          <cell r="AG164" t="str">
            <v>0</v>
          </cell>
          <cell r="AH164" t="str">
            <v>0</v>
          </cell>
          <cell r="AL164" t="str">
            <v>CBS - Security Fence (P565016)</v>
          </cell>
          <cell r="AM164">
            <v>40799</v>
          </cell>
          <cell r="AN164" t="str">
            <v>0</v>
          </cell>
          <cell r="AO164" t="str">
            <v>0</v>
          </cell>
        </row>
        <row r="165">
          <cell r="B165" t="str">
            <v>MDW Facilities Expansion (P565003)</v>
          </cell>
          <cell r="C165">
            <v>14778</v>
          </cell>
          <cell r="D165">
            <v>142</v>
          </cell>
          <cell r="E165">
            <v>25642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40562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 t="str">
            <v>0</v>
          </cell>
          <cell r="AG165" t="str">
            <v>0</v>
          </cell>
          <cell r="AH165">
            <v>1810356</v>
          </cell>
          <cell r="AL165" t="str">
            <v>MDW Facilities Expansion (P565003)</v>
          </cell>
          <cell r="AM165">
            <v>40562</v>
          </cell>
          <cell r="AN165">
            <v>0</v>
          </cell>
          <cell r="AO165">
            <v>0</v>
          </cell>
        </row>
        <row r="166">
          <cell r="B166" t="str">
            <v>2006 Systemwide Dock Fall Protection (P665058)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833</v>
          </cell>
          <cell r="I166">
            <v>18364</v>
          </cell>
          <cell r="J166">
            <v>4978</v>
          </cell>
          <cell r="K166">
            <v>11365</v>
          </cell>
          <cell r="L166">
            <v>4930</v>
          </cell>
          <cell r="M166" t="str">
            <v>0</v>
          </cell>
          <cell r="N166" t="str">
            <v>0</v>
          </cell>
          <cell r="O166">
            <v>40470</v>
          </cell>
          <cell r="P166" t="str">
            <v>0</v>
          </cell>
          <cell r="Q166" t="str">
            <v>0</v>
          </cell>
          <cell r="R166" t="str">
            <v>0</v>
          </cell>
          <cell r="S166" t="str">
            <v>0</v>
          </cell>
          <cell r="T166" t="str">
            <v>0</v>
          </cell>
          <cell r="U166" t="str">
            <v>0</v>
          </cell>
          <cell r="V166" t="str">
            <v>0</v>
          </cell>
          <cell r="W166" t="str">
            <v>0</v>
          </cell>
          <cell r="X166" t="str">
            <v>0</v>
          </cell>
          <cell r="Y166" t="str">
            <v>0</v>
          </cell>
          <cell r="Z166" t="str">
            <v>0</v>
          </cell>
          <cell r="AA166" t="str">
            <v>0</v>
          </cell>
          <cell r="AB166" t="str">
            <v>0</v>
          </cell>
          <cell r="AC166" t="str">
            <v>0</v>
          </cell>
          <cell r="AD166" t="str">
            <v>0</v>
          </cell>
          <cell r="AE166" t="str">
            <v>0</v>
          </cell>
          <cell r="AF166" t="str">
            <v>0</v>
          </cell>
          <cell r="AG166" t="str">
            <v>0</v>
          </cell>
          <cell r="AH166" t="str">
            <v>0</v>
          </cell>
          <cell r="AL166" t="str">
            <v>2006 Systemwide Dock Fall Protection (P665058)</v>
          </cell>
          <cell r="AM166">
            <v>40470</v>
          </cell>
          <cell r="AN166" t="str">
            <v>0</v>
          </cell>
          <cell r="AO166" t="str">
            <v>0</v>
          </cell>
        </row>
        <row r="167">
          <cell r="B167" t="str">
            <v>BUR - Fuel Operations Building (P665060)</v>
          </cell>
          <cell r="C167" t="str">
            <v>0</v>
          </cell>
          <cell r="D167" t="str">
            <v>0</v>
          </cell>
          <cell r="E167" t="str">
            <v>0</v>
          </cell>
          <cell r="F167" t="str">
            <v>0</v>
          </cell>
          <cell r="G167" t="str">
            <v>0</v>
          </cell>
          <cell r="H167" t="str">
            <v>0</v>
          </cell>
          <cell r="I167" t="str">
            <v>0</v>
          </cell>
          <cell r="J167" t="str">
            <v>0</v>
          </cell>
          <cell r="K167" t="str">
            <v>0</v>
          </cell>
          <cell r="L167" t="str">
            <v>0</v>
          </cell>
          <cell r="M167" t="str">
            <v>0</v>
          </cell>
          <cell r="N167" t="str">
            <v>0</v>
          </cell>
          <cell r="O167" t="str">
            <v>0</v>
          </cell>
          <cell r="P167" t="str">
            <v>0</v>
          </cell>
          <cell r="Q167" t="str">
            <v>0</v>
          </cell>
          <cell r="R167" t="str">
            <v>0</v>
          </cell>
          <cell r="S167" t="str">
            <v>0</v>
          </cell>
          <cell r="T167" t="str">
            <v>0</v>
          </cell>
          <cell r="U167" t="str">
            <v>0</v>
          </cell>
          <cell r="V167" t="str">
            <v>0</v>
          </cell>
          <cell r="W167" t="str">
            <v>0</v>
          </cell>
          <cell r="X167" t="str">
            <v>0</v>
          </cell>
          <cell r="Y167" t="str">
            <v>0</v>
          </cell>
          <cell r="Z167" t="str">
            <v>0</v>
          </cell>
          <cell r="AA167" t="str">
            <v>0</v>
          </cell>
          <cell r="AB167" t="str">
            <v>0</v>
          </cell>
          <cell r="AC167" t="str">
            <v>0</v>
          </cell>
          <cell r="AD167" t="str">
            <v>0</v>
          </cell>
          <cell r="AE167" t="str">
            <v>0</v>
          </cell>
          <cell r="AF167" t="str">
            <v>0</v>
          </cell>
          <cell r="AG167" t="str">
            <v>0</v>
          </cell>
          <cell r="AH167" t="str">
            <v>0</v>
          </cell>
          <cell r="AL167" t="str">
            <v>BUR - Fuel Operations Building (P665060)</v>
          </cell>
          <cell r="AM167" t="str">
            <v>0</v>
          </cell>
          <cell r="AN167" t="str">
            <v>0</v>
          </cell>
          <cell r="AO167" t="str">
            <v>0</v>
          </cell>
        </row>
        <row r="168">
          <cell r="B168" t="str">
            <v>HDQ - New City #1 (P410040)</v>
          </cell>
          <cell r="C168">
            <v>0</v>
          </cell>
          <cell r="D168">
            <v>0</v>
          </cell>
          <cell r="E168">
            <v>0</v>
          </cell>
          <cell r="F168">
            <v>28312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 t="str">
            <v>0</v>
          </cell>
          <cell r="N168" t="str">
            <v>0</v>
          </cell>
          <cell r="O168">
            <v>28312</v>
          </cell>
          <cell r="P168" t="str">
            <v>0</v>
          </cell>
          <cell r="Q168" t="str">
            <v>0</v>
          </cell>
          <cell r="R168" t="str">
            <v>0</v>
          </cell>
          <cell r="S168" t="str">
            <v>0</v>
          </cell>
          <cell r="T168" t="str">
            <v>0</v>
          </cell>
          <cell r="U168" t="str">
            <v>0</v>
          </cell>
          <cell r="V168" t="str">
            <v>0</v>
          </cell>
          <cell r="W168" t="str">
            <v>0</v>
          </cell>
          <cell r="X168" t="str">
            <v>0</v>
          </cell>
          <cell r="Y168" t="str">
            <v>0</v>
          </cell>
          <cell r="Z168" t="str">
            <v>0</v>
          </cell>
          <cell r="AA168" t="str">
            <v>0</v>
          </cell>
          <cell r="AB168" t="str">
            <v>0</v>
          </cell>
          <cell r="AC168" t="str">
            <v>0</v>
          </cell>
          <cell r="AD168" t="str">
            <v>0</v>
          </cell>
          <cell r="AE168" t="str">
            <v>0</v>
          </cell>
          <cell r="AF168" t="str">
            <v>0</v>
          </cell>
          <cell r="AG168">
            <v>7270706</v>
          </cell>
          <cell r="AH168">
            <v>-2199064</v>
          </cell>
          <cell r="AL168" t="str">
            <v>HDQ - New City #1 (P410040)</v>
          </cell>
          <cell r="AM168">
            <v>28312</v>
          </cell>
          <cell r="AN168" t="str">
            <v>0</v>
          </cell>
          <cell r="AO168" t="str">
            <v>0</v>
          </cell>
        </row>
        <row r="169">
          <cell r="B169" t="str">
            <v>PHL - New Provisioning Station (P440014)</v>
          </cell>
          <cell r="C169">
            <v>3705</v>
          </cell>
          <cell r="D169">
            <v>21377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 t="str">
            <v>0</v>
          </cell>
          <cell r="N169" t="str">
            <v>0</v>
          </cell>
          <cell r="O169">
            <v>25082</v>
          </cell>
          <cell r="P169" t="str">
            <v>0</v>
          </cell>
          <cell r="Q169" t="str">
            <v>0</v>
          </cell>
          <cell r="R169" t="str">
            <v>0</v>
          </cell>
          <cell r="S169" t="str">
            <v>0</v>
          </cell>
          <cell r="T169" t="str">
            <v>0</v>
          </cell>
          <cell r="U169" t="str">
            <v>0</v>
          </cell>
          <cell r="V169" t="str">
            <v>0</v>
          </cell>
          <cell r="W169" t="str">
            <v>0</v>
          </cell>
          <cell r="X169" t="str">
            <v>0</v>
          </cell>
          <cell r="Y169" t="str">
            <v>0</v>
          </cell>
          <cell r="Z169" t="str">
            <v>0</v>
          </cell>
          <cell r="AA169" t="str">
            <v>0</v>
          </cell>
          <cell r="AB169" t="str">
            <v>0</v>
          </cell>
          <cell r="AC169" t="str">
            <v>0</v>
          </cell>
          <cell r="AD169" t="str">
            <v>0</v>
          </cell>
          <cell r="AE169" t="str">
            <v>0</v>
          </cell>
          <cell r="AF169" t="str">
            <v>0</v>
          </cell>
          <cell r="AG169">
            <v>422790</v>
          </cell>
          <cell r="AH169">
            <v>282425</v>
          </cell>
          <cell r="AL169" t="str">
            <v>PHL - New Provisioning Station (P440014)</v>
          </cell>
          <cell r="AM169">
            <v>25082</v>
          </cell>
          <cell r="AN169" t="str">
            <v>0</v>
          </cell>
          <cell r="AO169" t="str">
            <v>0</v>
          </cell>
        </row>
        <row r="170">
          <cell r="B170" t="str">
            <v>PHL - Cargo Cooler (P665053)</v>
          </cell>
          <cell r="C170" t="str">
            <v>0</v>
          </cell>
          <cell r="D170" t="str">
            <v>0</v>
          </cell>
          <cell r="E170" t="str">
            <v>0</v>
          </cell>
          <cell r="F170" t="str">
            <v>0</v>
          </cell>
          <cell r="G170" t="str">
            <v>0</v>
          </cell>
          <cell r="H170" t="str">
            <v>0</v>
          </cell>
          <cell r="I170" t="str">
            <v>0</v>
          </cell>
          <cell r="J170" t="str">
            <v>0</v>
          </cell>
          <cell r="K170" t="str">
            <v>0</v>
          </cell>
          <cell r="L170" t="str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 t="str">
            <v>0</v>
          </cell>
          <cell r="AG170" t="str">
            <v>0</v>
          </cell>
          <cell r="AH170" t="str">
            <v>0</v>
          </cell>
          <cell r="AL170" t="str">
            <v>PHL - Cargo Cooler (P665053)</v>
          </cell>
          <cell r="AM170">
            <v>0</v>
          </cell>
          <cell r="AN170">
            <v>0</v>
          </cell>
          <cell r="AO170">
            <v>0</v>
          </cell>
        </row>
        <row r="171">
          <cell r="B171" t="str">
            <v>ONT - Cargo Facility Expansion (P665064)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23218</v>
          </cell>
          <cell r="J171">
            <v>0</v>
          </cell>
          <cell r="K171">
            <v>0</v>
          </cell>
          <cell r="L171">
            <v>0</v>
          </cell>
          <cell r="M171" t="str">
            <v>0</v>
          </cell>
          <cell r="N171" t="str">
            <v>0</v>
          </cell>
          <cell r="O171">
            <v>23218</v>
          </cell>
          <cell r="P171" t="str">
            <v>0</v>
          </cell>
          <cell r="Q171" t="str">
            <v>0</v>
          </cell>
          <cell r="R171" t="str">
            <v>0</v>
          </cell>
          <cell r="S171" t="str">
            <v>0</v>
          </cell>
          <cell r="T171" t="str">
            <v>0</v>
          </cell>
          <cell r="U171" t="str">
            <v>0</v>
          </cell>
          <cell r="V171" t="str">
            <v>0</v>
          </cell>
          <cell r="W171" t="str">
            <v>0</v>
          </cell>
          <cell r="X171" t="str">
            <v>0</v>
          </cell>
          <cell r="Y171" t="str">
            <v>0</v>
          </cell>
          <cell r="Z171" t="str">
            <v>0</v>
          </cell>
          <cell r="AA171" t="str">
            <v>0</v>
          </cell>
          <cell r="AB171" t="str">
            <v>0</v>
          </cell>
          <cell r="AC171" t="str">
            <v>0</v>
          </cell>
          <cell r="AD171" t="str">
            <v>0</v>
          </cell>
          <cell r="AE171" t="str">
            <v>0</v>
          </cell>
          <cell r="AF171" t="str">
            <v>0</v>
          </cell>
          <cell r="AG171" t="str">
            <v>0</v>
          </cell>
          <cell r="AH171" t="str">
            <v>0</v>
          </cell>
          <cell r="AL171" t="str">
            <v>ONT - Cargo Facility Expansion (P665064)</v>
          </cell>
          <cell r="AM171">
            <v>23218</v>
          </cell>
          <cell r="AN171" t="str">
            <v>0</v>
          </cell>
          <cell r="AO171" t="str">
            <v>0</v>
          </cell>
        </row>
        <row r="172">
          <cell r="B172" t="str">
            <v>LRC - Air Conditioning Unit (P665083)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10018</v>
          </cell>
          <cell r="L172">
            <v>0</v>
          </cell>
          <cell r="M172">
            <v>0</v>
          </cell>
          <cell r="N172">
            <v>0</v>
          </cell>
          <cell r="O172">
            <v>10018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 t="str">
            <v>0</v>
          </cell>
          <cell r="AG172" t="str">
            <v>0</v>
          </cell>
          <cell r="AH172" t="str">
            <v>0</v>
          </cell>
          <cell r="AL172" t="str">
            <v>LRC - Air Conditioning Unit (P665083)</v>
          </cell>
          <cell r="AM172">
            <v>10018</v>
          </cell>
          <cell r="AN172">
            <v>0</v>
          </cell>
          <cell r="AO172">
            <v>0</v>
          </cell>
        </row>
        <row r="173">
          <cell r="B173" t="str">
            <v>PHL - Cargo Scissor Lift (P665029)</v>
          </cell>
          <cell r="C173" t="str">
            <v>0</v>
          </cell>
          <cell r="D173" t="str">
            <v>0</v>
          </cell>
          <cell r="E173" t="str">
            <v>0</v>
          </cell>
          <cell r="F173" t="str">
            <v>0</v>
          </cell>
          <cell r="G173" t="str">
            <v>0</v>
          </cell>
          <cell r="H173" t="str">
            <v>0</v>
          </cell>
          <cell r="I173" t="str">
            <v>0</v>
          </cell>
          <cell r="J173" t="str">
            <v>0</v>
          </cell>
          <cell r="K173" t="str">
            <v>0</v>
          </cell>
          <cell r="L173" t="str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 t="str">
            <v>0</v>
          </cell>
          <cell r="AG173" t="str">
            <v>0</v>
          </cell>
          <cell r="AH173" t="str">
            <v>0</v>
          </cell>
          <cell r="AL173" t="str">
            <v>PHL - Cargo Scissor Lift (P665029)</v>
          </cell>
          <cell r="AM173">
            <v>0</v>
          </cell>
          <cell r="AN173">
            <v>0</v>
          </cell>
          <cell r="AO173">
            <v>0</v>
          </cell>
        </row>
        <row r="174">
          <cell r="B174" t="str">
            <v>FLL - Add Gates B6/B7 (P410012)</v>
          </cell>
          <cell r="C174" t="str">
            <v>0</v>
          </cell>
          <cell r="D174" t="str">
            <v>0</v>
          </cell>
          <cell r="E174" t="str">
            <v>0</v>
          </cell>
          <cell r="F174" t="str">
            <v>0</v>
          </cell>
          <cell r="G174" t="str">
            <v>0</v>
          </cell>
          <cell r="H174" t="str">
            <v>0</v>
          </cell>
          <cell r="I174" t="str">
            <v>0</v>
          </cell>
          <cell r="J174" t="str">
            <v>0</v>
          </cell>
          <cell r="K174" t="str">
            <v>0</v>
          </cell>
          <cell r="L174" t="str">
            <v>0</v>
          </cell>
          <cell r="M174">
            <v>19541</v>
          </cell>
          <cell r="N174">
            <v>101841</v>
          </cell>
          <cell r="O174">
            <v>121382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 t="str">
            <v>0</v>
          </cell>
          <cell r="AG174" t="str">
            <v>0</v>
          </cell>
          <cell r="AH174" t="str">
            <v>0</v>
          </cell>
          <cell r="AL174" t="str">
            <v>FLL - Add Gates B6/B7 (P410012)</v>
          </cell>
          <cell r="AM174">
            <v>121382</v>
          </cell>
          <cell r="AN174">
            <v>0</v>
          </cell>
          <cell r="AO174">
            <v>0</v>
          </cell>
        </row>
        <row r="175">
          <cell r="B175" t="str">
            <v>BWI - Provisioning Facility Expansion (P310070)</v>
          </cell>
          <cell r="C175">
            <v>6176</v>
          </cell>
          <cell r="D175">
            <v>0</v>
          </cell>
          <cell r="E175">
            <v>1666</v>
          </cell>
          <cell r="F175">
            <v>11006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18848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 t="str">
            <v>0</v>
          </cell>
          <cell r="AG175" t="str">
            <v>0</v>
          </cell>
          <cell r="AH175">
            <v>119661</v>
          </cell>
          <cell r="AL175" t="str">
            <v>BWI - Provisioning Facility Expansion (P310070)</v>
          </cell>
          <cell r="AM175">
            <v>18848</v>
          </cell>
          <cell r="AN175">
            <v>0</v>
          </cell>
          <cell r="AO175">
            <v>0</v>
          </cell>
        </row>
        <row r="176">
          <cell r="B176" t="str">
            <v>TPA - New Airside  (P410060)</v>
          </cell>
          <cell r="C176">
            <v>0</v>
          </cell>
          <cell r="D176">
            <v>0</v>
          </cell>
          <cell r="E176">
            <v>345</v>
          </cell>
          <cell r="F176">
            <v>0</v>
          </cell>
          <cell r="G176">
            <v>16800</v>
          </cell>
          <cell r="H176">
            <v>0</v>
          </cell>
          <cell r="I176">
            <v>1176</v>
          </cell>
          <cell r="J176">
            <v>0</v>
          </cell>
          <cell r="K176">
            <v>0</v>
          </cell>
          <cell r="L176">
            <v>0</v>
          </cell>
          <cell r="M176" t="str">
            <v>0</v>
          </cell>
          <cell r="N176" t="str">
            <v>0</v>
          </cell>
          <cell r="O176">
            <v>18321</v>
          </cell>
          <cell r="P176" t="str">
            <v>0</v>
          </cell>
          <cell r="Q176" t="str">
            <v>0</v>
          </cell>
          <cell r="R176" t="str">
            <v>0</v>
          </cell>
          <cell r="S176" t="str">
            <v>0</v>
          </cell>
          <cell r="T176" t="str">
            <v>0</v>
          </cell>
          <cell r="U176" t="str">
            <v>0</v>
          </cell>
          <cell r="V176" t="str">
            <v>0</v>
          </cell>
          <cell r="W176" t="str">
            <v>0</v>
          </cell>
          <cell r="X176" t="str">
            <v>0</v>
          </cell>
          <cell r="Y176" t="str">
            <v>0</v>
          </cell>
          <cell r="Z176" t="str">
            <v>0</v>
          </cell>
          <cell r="AA176" t="str">
            <v>0</v>
          </cell>
          <cell r="AB176" t="str">
            <v>0</v>
          </cell>
          <cell r="AC176" t="str">
            <v>0</v>
          </cell>
          <cell r="AD176" t="str">
            <v>0</v>
          </cell>
          <cell r="AE176" t="str">
            <v>0</v>
          </cell>
          <cell r="AF176" t="str">
            <v>0</v>
          </cell>
          <cell r="AG176" t="str">
            <v>0</v>
          </cell>
          <cell r="AH176">
            <v>445923</v>
          </cell>
          <cell r="AL176" t="str">
            <v>TPA - New Airside  (P410060)</v>
          </cell>
          <cell r="AM176">
            <v>18321</v>
          </cell>
          <cell r="AN176" t="str">
            <v>0</v>
          </cell>
          <cell r="AO176" t="str">
            <v>0</v>
          </cell>
        </row>
        <row r="177">
          <cell r="B177" t="str">
            <v>RDU - New Cargo Facility (P305240)</v>
          </cell>
          <cell r="C177">
            <v>0</v>
          </cell>
          <cell r="D177">
            <v>17225</v>
          </cell>
          <cell r="E177">
            <v>0</v>
          </cell>
          <cell r="F177">
            <v>0</v>
          </cell>
          <cell r="G177">
            <v>-1231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 t="str">
            <v>0</v>
          </cell>
          <cell r="N177" t="str">
            <v>0</v>
          </cell>
          <cell r="O177">
            <v>15994</v>
          </cell>
          <cell r="P177" t="str">
            <v>0</v>
          </cell>
          <cell r="Q177" t="str">
            <v>0</v>
          </cell>
          <cell r="R177" t="str">
            <v>0</v>
          </cell>
          <cell r="S177" t="str">
            <v>0</v>
          </cell>
          <cell r="T177" t="str">
            <v>0</v>
          </cell>
          <cell r="U177" t="str">
            <v>0</v>
          </cell>
          <cell r="V177" t="str">
            <v>0</v>
          </cell>
          <cell r="W177" t="str">
            <v>0</v>
          </cell>
          <cell r="X177" t="str">
            <v>0</v>
          </cell>
          <cell r="Y177" t="str">
            <v>0</v>
          </cell>
          <cell r="Z177" t="str">
            <v>0</v>
          </cell>
          <cell r="AA177" t="str">
            <v>0</v>
          </cell>
          <cell r="AB177" t="str">
            <v>0</v>
          </cell>
          <cell r="AC177" t="str">
            <v>0</v>
          </cell>
          <cell r="AD177" t="str">
            <v>0</v>
          </cell>
          <cell r="AE177" t="str">
            <v>0</v>
          </cell>
          <cell r="AF177" t="str">
            <v>0</v>
          </cell>
          <cell r="AG177">
            <v>7821</v>
          </cell>
          <cell r="AH177">
            <v>2146</v>
          </cell>
          <cell r="AL177" t="str">
            <v>RDU - New Cargo Facility (P305240)</v>
          </cell>
          <cell r="AM177">
            <v>15994</v>
          </cell>
          <cell r="AN177" t="str">
            <v>0</v>
          </cell>
          <cell r="AO177" t="str">
            <v>0</v>
          </cell>
        </row>
        <row r="178">
          <cell r="B178" t="str">
            <v>TUL - Cargo Cooler Expansion (P665041)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15498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15498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 t="str">
            <v>0</v>
          </cell>
          <cell r="AG178" t="str">
            <v>0</v>
          </cell>
          <cell r="AH178" t="str">
            <v>0</v>
          </cell>
          <cell r="AL178" t="str">
            <v>TUL - Cargo Cooler Expansion (P665041)</v>
          </cell>
          <cell r="AM178">
            <v>15498</v>
          </cell>
          <cell r="AN178">
            <v>0</v>
          </cell>
          <cell r="AO178">
            <v>0</v>
          </cell>
        </row>
        <row r="179">
          <cell r="B179" t="str">
            <v>MCO - Additional Gate Expansion (P665019)</v>
          </cell>
          <cell r="C179">
            <v>0</v>
          </cell>
          <cell r="D179">
            <v>0</v>
          </cell>
          <cell r="E179">
            <v>4173</v>
          </cell>
          <cell r="F179">
            <v>2423</v>
          </cell>
          <cell r="G179">
            <v>7786</v>
          </cell>
          <cell r="H179">
            <v>158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14540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 t="str">
            <v>0</v>
          </cell>
          <cell r="AG179" t="str">
            <v>0</v>
          </cell>
          <cell r="AH179" t="str">
            <v>0</v>
          </cell>
          <cell r="AL179" t="str">
            <v>MCO - Additional Gate Expansion (P665019)</v>
          </cell>
          <cell r="AM179">
            <v>14540</v>
          </cell>
          <cell r="AN179">
            <v>0</v>
          </cell>
          <cell r="AO179">
            <v>0</v>
          </cell>
        </row>
        <row r="180">
          <cell r="B180" t="str">
            <v>SDF - Add One Cargo Bag (P510028)</v>
          </cell>
          <cell r="C180">
            <v>0</v>
          </cell>
          <cell r="D180">
            <v>0</v>
          </cell>
          <cell r="E180">
            <v>14350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14350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 t="str">
            <v>0</v>
          </cell>
          <cell r="AG180" t="str">
            <v>0</v>
          </cell>
          <cell r="AH180" t="str">
            <v>0</v>
          </cell>
          <cell r="AL180" t="str">
            <v>SDF - Add One Cargo Bag (P510028)</v>
          </cell>
          <cell r="AM180">
            <v>14350</v>
          </cell>
          <cell r="AN180">
            <v>0</v>
          </cell>
          <cell r="AO180">
            <v>0</v>
          </cell>
        </row>
        <row r="181">
          <cell r="B181" t="str">
            <v>SAN - Provisioning Facility (P440002)</v>
          </cell>
          <cell r="C181">
            <v>10105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2500</v>
          </cell>
          <cell r="L181">
            <v>0</v>
          </cell>
          <cell r="M181" t="str">
            <v>0</v>
          </cell>
          <cell r="N181" t="str">
            <v>0</v>
          </cell>
          <cell r="O181">
            <v>12605</v>
          </cell>
          <cell r="P181" t="str">
            <v>0</v>
          </cell>
          <cell r="Q181" t="str">
            <v>0</v>
          </cell>
          <cell r="R181" t="str">
            <v>0</v>
          </cell>
          <cell r="S181" t="str">
            <v>0</v>
          </cell>
          <cell r="T181" t="str">
            <v>0</v>
          </cell>
          <cell r="U181" t="str">
            <v>0</v>
          </cell>
          <cell r="V181" t="str">
            <v>0</v>
          </cell>
          <cell r="W181" t="str">
            <v>0</v>
          </cell>
          <cell r="X181" t="str">
            <v>0</v>
          </cell>
          <cell r="Y181" t="str">
            <v>0</v>
          </cell>
          <cell r="Z181" t="str">
            <v>0</v>
          </cell>
          <cell r="AA181" t="str">
            <v>0</v>
          </cell>
          <cell r="AB181" t="str">
            <v>0</v>
          </cell>
          <cell r="AC181" t="str">
            <v>0</v>
          </cell>
          <cell r="AD181" t="str">
            <v>0</v>
          </cell>
          <cell r="AE181" t="str">
            <v>0</v>
          </cell>
          <cell r="AF181" t="str">
            <v>0</v>
          </cell>
          <cell r="AG181">
            <v>39421</v>
          </cell>
          <cell r="AH181">
            <v>105348</v>
          </cell>
          <cell r="AL181" t="str">
            <v>SAN - Provisioning Facility (P440002)</v>
          </cell>
          <cell r="AM181">
            <v>12605</v>
          </cell>
          <cell r="AN181" t="str">
            <v>0</v>
          </cell>
          <cell r="AO181" t="str">
            <v>0</v>
          </cell>
        </row>
        <row r="182">
          <cell r="B182" t="str">
            <v>PHX - Cargo Remodel (P665033)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10909</v>
          </cell>
          <cell r="I182">
            <v>3987</v>
          </cell>
          <cell r="J182">
            <v>0</v>
          </cell>
          <cell r="K182">
            <v>-3477</v>
          </cell>
          <cell r="L182">
            <v>5738</v>
          </cell>
          <cell r="M182">
            <v>0</v>
          </cell>
          <cell r="N182">
            <v>0</v>
          </cell>
          <cell r="O182">
            <v>17157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 t="str">
            <v>0</v>
          </cell>
          <cell r="AG182" t="str">
            <v>0</v>
          </cell>
          <cell r="AH182" t="str">
            <v>0</v>
          </cell>
          <cell r="AL182" t="str">
            <v>PHX - Cargo Remodel (P665033)</v>
          </cell>
          <cell r="AM182">
            <v>17157</v>
          </cell>
          <cell r="AN182">
            <v>0</v>
          </cell>
          <cell r="AO182">
            <v>0</v>
          </cell>
        </row>
        <row r="183">
          <cell r="B183" t="str">
            <v>PHX - Gate Renovation A&amp;E (P255650)</v>
          </cell>
          <cell r="C183">
            <v>3676</v>
          </cell>
          <cell r="D183">
            <v>0</v>
          </cell>
          <cell r="E183">
            <v>154007</v>
          </cell>
          <cell r="F183">
            <v>0</v>
          </cell>
          <cell r="G183">
            <v>-143472</v>
          </cell>
          <cell r="H183">
            <v>100</v>
          </cell>
          <cell r="I183">
            <v>-10535</v>
          </cell>
          <cell r="J183">
            <v>0</v>
          </cell>
          <cell r="K183">
            <v>0</v>
          </cell>
          <cell r="L183">
            <v>0</v>
          </cell>
          <cell r="M183" t="str">
            <v>0</v>
          </cell>
          <cell r="N183" t="str">
            <v>0</v>
          </cell>
          <cell r="O183">
            <v>3776</v>
          </cell>
          <cell r="P183" t="str">
            <v>0</v>
          </cell>
          <cell r="Q183" t="str">
            <v>0</v>
          </cell>
          <cell r="R183" t="str">
            <v>0</v>
          </cell>
          <cell r="S183" t="str">
            <v>0</v>
          </cell>
          <cell r="T183" t="str">
            <v>0</v>
          </cell>
          <cell r="U183" t="str">
            <v>0</v>
          </cell>
          <cell r="V183" t="str">
            <v>0</v>
          </cell>
          <cell r="W183" t="str">
            <v>0</v>
          </cell>
          <cell r="X183" t="str">
            <v>0</v>
          </cell>
          <cell r="Y183" t="str">
            <v>0</v>
          </cell>
          <cell r="Z183" t="str">
            <v>0</v>
          </cell>
          <cell r="AA183" t="str">
            <v>0</v>
          </cell>
          <cell r="AB183" t="str">
            <v>0</v>
          </cell>
          <cell r="AC183" t="str">
            <v>0</v>
          </cell>
          <cell r="AD183" t="str">
            <v>0</v>
          </cell>
          <cell r="AE183" t="str">
            <v>0</v>
          </cell>
          <cell r="AF183">
            <v>5921</v>
          </cell>
          <cell r="AG183">
            <v>4794</v>
          </cell>
          <cell r="AH183">
            <v>12200</v>
          </cell>
          <cell r="AL183" t="str">
            <v>PHX - Gate Renovation A&amp;E (P255650)</v>
          </cell>
          <cell r="AM183">
            <v>3776</v>
          </cell>
          <cell r="AN183" t="str">
            <v>0</v>
          </cell>
          <cell r="AO183" t="str">
            <v>0</v>
          </cell>
        </row>
        <row r="184">
          <cell r="B184" t="str">
            <v>2005 - New City #2 (P410063)</v>
          </cell>
          <cell r="C184">
            <v>182</v>
          </cell>
          <cell r="D184">
            <v>1067</v>
          </cell>
          <cell r="E184">
            <v>1051</v>
          </cell>
          <cell r="F184">
            <v>62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 t="str">
            <v>0</v>
          </cell>
          <cell r="N184" t="str">
            <v>0</v>
          </cell>
          <cell r="O184">
            <v>2362</v>
          </cell>
          <cell r="P184" t="str">
            <v>0</v>
          </cell>
          <cell r="Q184" t="str">
            <v>0</v>
          </cell>
          <cell r="R184" t="str">
            <v>0</v>
          </cell>
          <cell r="S184" t="str">
            <v>0</v>
          </cell>
          <cell r="T184" t="str">
            <v>0</v>
          </cell>
          <cell r="U184" t="str">
            <v>0</v>
          </cell>
          <cell r="V184" t="str">
            <v>0</v>
          </cell>
          <cell r="W184" t="str">
            <v>0</v>
          </cell>
          <cell r="X184" t="str">
            <v>0</v>
          </cell>
          <cell r="Y184" t="str">
            <v>0</v>
          </cell>
          <cell r="Z184" t="str">
            <v>0</v>
          </cell>
          <cell r="AA184" t="str">
            <v>0</v>
          </cell>
          <cell r="AB184" t="str">
            <v>0</v>
          </cell>
          <cell r="AC184" t="str">
            <v>0</v>
          </cell>
          <cell r="AD184" t="str">
            <v>0</v>
          </cell>
          <cell r="AE184" t="str">
            <v>0</v>
          </cell>
          <cell r="AF184" t="str">
            <v>0</v>
          </cell>
          <cell r="AG184" t="str">
            <v>0</v>
          </cell>
          <cell r="AH184">
            <v>321320</v>
          </cell>
          <cell r="AL184" t="str">
            <v>2005 - New City #2 (P410063)</v>
          </cell>
          <cell r="AM184">
            <v>2362</v>
          </cell>
          <cell r="AN184" t="str">
            <v>0</v>
          </cell>
          <cell r="AO184" t="str">
            <v>0</v>
          </cell>
        </row>
        <row r="185">
          <cell r="B185" t="str">
            <v>LAX - Cargo Facility Expansion (P510013)</v>
          </cell>
          <cell r="C185">
            <v>1651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1651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 t="str">
            <v>0</v>
          </cell>
          <cell r="AG185" t="str">
            <v>0</v>
          </cell>
          <cell r="AH185">
            <v>172717</v>
          </cell>
          <cell r="AL185" t="str">
            <v>LAX - Cargo Facility Expansion (P510013)</v>
          </cell>
          <cell r="AM185">
            <v>1651</v>
          </cell>
          <cell r="AN185">
            <v>0</v>
          </cell>
          <cell r="AO185">
            <v>0</v>
          </cell>
        </row>
        <row r="186">
          <cell r="B186" t="str">
            <v>BNA - AA Facility Swap (P410065)</v>
          </cell>
          <cell r="C186">
            <v>0</v>
          </cell>
          <cell r="D186">
            <v>0</v>
          </cell>
          <cell r="E186">
            <v>-125</v>
          </cell>
          <cell r="F186">
            <v>194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 t="str">
            <v>0</v>
          </cell>
          <cell r="N186" t="str">
            <v>0</v>
          </cell>
          <cell r="O186">
            <v>69</v>
          </cell>
          <cell r="P186" t="str">
            <v>0</v>
          </cell>
          <cell r="Q186" t="str">
            <v>0</v>
          </cell>
          <cell r="R186" t="str">
            <v>0</v>
          </cell>
          <cell r="S186" t="str">
            <v>0</v>
          </cell>
          <cell r="T186" t="str">
            <v>0</v>
          </cell>
          <cell r="U186" t="str">
            <v>0</v>
          </cell>
          <cell r="V186" t="str">
            <v>0</v>
          </cell>
          <cell r="W186" t="str">
            <v>0</v>
          </cell>
          <cell r="X186" t="str">
            <v>0</v>
          </cell>
          <cell r="Y186" t="str">
            <v>0</v>
          </cell>
          <cell r="Z186" t="str">
            <v>0</v>
          </cell>
          <cell r="AA186" t="str">
            <v>0</v>
          </cell>
          <cell r="AB186" t="str">
            <v>0</v>
          </cell>
          <cell r="AC186" t="str">
            <v>0</v>
          </cell>
          <cell r="AD186" t="str">
            <v>0</v>
          </cell>
          <cell r="AE186" t="str">
            <v>0</v>
          </cell>
          <cell r="AF186" t="str">
            <v>0</v>
          </cell>
          <cell r="AG186">
            <v>435634</v>
          </cell>
          <cell r="AH186">
            <v>68614</v>
          </cell>
          <cell r="AL186" t="str">
            <v>BNA - AA Facility Swap (P410065)</v>
          </cell>
          <cell r="AM186">
            <v>69</v>
          </cell>
          <cell r="AN186" t="str">
            <v>0</v>
          </cell>
          <cell r="AO186" t="str">
            <v>0</v>
          </cell>
        </row>
        <row r="187">
          <cell r="B187" t="str">
            <v>SEA - Gate B4 Relocation (P306500)</v>
          </cell>
          <cell r="C187">
            <v>79</v>
          </cell>
          <cell r="D187">
            <v>0</v>
          </cell>
          <cell r="E187">
            <v>-70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 t="str">
            <v>0</v>
          </cell>
          <cell r="N187" t="str">
            <v>0</v>
          </cell>
          <cell r="O187">
            <v>9</v>
          </cell>
          <cell r="P187" t="str">
            <v>0</v>
          </cell>
          <cell r="Q187" t="str">
            <v>0</v>
          </cell>
          <cell r="R187" t="str">
            <v>0</v>
          </cell>
          <cell r="S187" t="str">
            <v>0</v>
          </cell>
          <cell r="T187" t="str">
            <v>0</v>
          </cell>
          <cell r="U187" t="str">
            <v>0</v>
          </cell>
          <cell r="V187" t="str">
            <v>0</v>
          </cell>
          <cell r="W187" t="str">
            <v>0</v>
          </cell>
          <cell r="X187" t="str">
            <v>0</v>
          </cell>
          <cell r="Y187" t="str">
            <v>0</v>
          </cell>
          <cell r="Z187" t="str">
            <v>0</v>
          </cell>
          <cell r="AA187" t="str">
            <v>0</v>
          </cell>
          <cell r="AB187" t="str">
            <v>0</v>
          </cell>
          <cell r="AC187" t="str">
            <v>0</v>
          </cell>
          <cell r="AD187" t="str">
            <v>0</v>
          </cell>
          <cell r="AE187" t="str">
            <v>0</v>
          </cell>
          <cell r="AF187" t="str">
            <v>0</v>
          </cell>
          <cell r="AG187">
            <v>25479</v>
          </cell>
          <cell r="AH187">
            <v>140231</v>
          </cell>
          <cell r="AL187" t="str">
            <v>SEA - Gate B4 Relocation (P306500)</v>
          </cell>
          <cell r="AM187">
            <v>9</v>
          </cell>
          <cell r="AN187" t="str">
            <v>0</v>
          </cell>
          <cell r="AO187" t="str">
            <v>0</v>
          </cell>
        </row>
        <row r="188">
          <cell r="B188" t="str">
            <v>PHX Inflight Remodel (P665072)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2053</v>
          </cell>
          <cell r="J188">
            <v>15057</v>
          </cell>
          <cell r="K188">
            <v>-17109</v>
          </cell>
          <cell r="L188">
            <v>1287</v>
          </cell>
          <cell r="M188" t="str">
            <v>0</v>
          </cell>
          <cell r="N188" t="str">
            <v>0</v>
          </cell>
          <cell r="O188">
            <v>1288</v>
          </cell>
          <cell r="P188" t="str">
            <v>0</v>
          </cell>
          <cell r="Q188" t="str">
            <v>0</v>
          </cell>
          <cell r="R188" t="str">
            <v>0</v>
          </cell>
          <cell r="S188" t="str">
            <v>0</v>
          </cell>
          <cell r="T188" t="str">
            <v>0</v>
          </cell>
          <cell r="U188" t="str">
            <v>0</v>
          </cell>
          <cell r="V188" t="str">
            <v>0</v>
          </cell>
          <cell r="W188" t="str">
            <v>0</v>
          </cell>
          <cell r="X188" t="str">
            <v>0</v>
          </cell>
          <cell r="Y188" t="str">
            <v>0</v>
          </cell>
          <cell r="Z188" t="str">
            <v>0</v>
          </cell>
          <cell r="AA188" t="str">
            <v>0</v>
          </cell>
          <cell r="AB188" t="str">
            <v>0</v>
          </cell>
          <cell r="AC188" t="str">
            <v>0</v>
          </cell>
          <cell r="AD188" t="str">
            <v>0</v>
          </cell>
          <cell r="AE188" t="str">
            <v>0</v>
          </cell>
          <cell r="AF188" t="str">
            <v>0</v>
          </cell>
          <cell r="AG188" t="str">
            <v>0</v>
          </cell>
          <cell r="AH188" t="str">
            <v>0</v>
          </cell>
          <cell r="AL188" t="str">
            <v>PHX Inflight Remodel (P665072)</v>
          </cell>
          <cell r="AM188">
            <v>1288</v>
          </cell>
          <cell r="AN188" t="str">
            <v>0</v>
          </cell>
          <cell r="AO188" t="str">
            <v>0</v>
          </cell>
        </row>
        <row r="189">
          <cell r="B189" t="str">
            <v>PHL - Facilities Expansion (P665028)</v>
          </cell>
          <cell r="C189" t="str">
            <v>0</v>
          </cell>
          <cell r="D189" t="str">
            <v>0</v>
          </cell>
          <cell r="E189" t="str">
            <v>0</v>
          </cell>
          <cell r="F189" t="str">
            <v>0</v>
          </cell>
          <cell r="G189" t="str">
            <v>0</v>
          </cell>
          <cell r="H189" t="str">
            <v>0</v>
          </cell>
          <cell r="I189" t="str">
            <v>0</v>
          </cell>
          <cell r="J189" t="str">
            <v>0</v>
          </cell>
          <cell r="K189" t="str">
            <v>0</v>
          </cell>
          <cell r="L189" t="str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181818</v>
          </cell>
          <cell r="X189">
            <v>181818</v>
          </cell>
          <cell r="Y189">
            <v>545455</v>
          </cell>
          <cell r="Z189">
            <v>545455</v>
          </cell>
          <cell r="AA189">
            <v>545455</v>
          </cell>
          <cell r="AB189">
            <v>2000001</v>
          </cell>
          <cell r="AC189">
            <v>9423351</v>
          </cell>
          <cell r="AD189">
            <v>0</v>
          </cell>
          <cell r="AE189">
            <v>0</v>
          </cell>
          <cell r="AF189" t="str">
            <v>0</v>
          </cell>
          <cell r="AG189" t="str">
            <v>0</v>
          </cell>
          <cell r="AH189" t="str">
            <v>0</v>
          </cell>
          <cell r="AL189" t="str">
            <v>PHL - Facilities Expansion (P665028)</v>
          </cell>
          <cell r="AM189">
            <v>0</v>
          </cell>
          <cell r="AN189">
            <v>2000001</v>
          </cell>
          <cell r="AO189">
            <v>9423351</v>
          </cell>
        </row>
        <row r="190">
          <cell r="B190" t="str">
            <v>DAL - North Concourse Improvements (P665046)</v>
          </cell>
          <cell r="C190" t="str">
            <v>0</v>
          </cell>
          <cell r="D190" t="str">
            <v>0</v>
          </cell>
          <cell r="E190" t="str">
            <v>0</v>
          </cell>
          <cell r="F190" t="str">
            <v>0</v>
          </cell>
          <cell r="G190" t="str">
            <v>0</v>
          </cell>
          <cell r="H190" t="str">
            <v>0</v>
          </cell>
          <cell r="I190" t="str">
            <v>0</v>
          </cell>
          <cell r="J190" t="str">
            <v>0</v>
          </cell>
          <cell r="K190" t="str">
            <v>0</v>
          </cell>
          <cell r="L190" t="str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666667</v>
          </cell>
          <cell r="Z190">
            <v>666667</v>
          </cell>
          <cell r="AA190">
            <v>666667</v>
          </cell>
          <cell r="AB190">
            <v>2000001</v>
          </cell>
          <cell r="AC190">
            <v>9399996</v>
          </cell>
          <cell r="AD190">
            <v>0</v>
          </cell>
          <cell r="AE190">
            <v>0</v>
          </cell>
          <cell r="AF190" t="str">
            <v>0</v>
          </cell>
          <cell r="AG190" t="str">
            <v>0</v>
          </cell>
          <cell r="AH190" t="str">
            <v>0</v>
          </cell>
          <cell r="AL190" t="str">
            <v>DAL - North Concourse Improvements (P665046)</v>
          </cell>
          <cell r="AM190">
            <v>0</v>
          </cell>
          <cell r="AN190">
            <v>2000001</v>
          </cell>
          <cell r="AO190">
            <v>9399996</v>
          </cell>
        </row>
        <row r="191">
          <cell r="B191" t="str">
            <v>LAX - Acquire USAirways Ticket Counter (P306800)</v>
          </cell>
          <cell r="C191" t="str">
            <v>0</v>
          </cell>
          <cell r="D191" t="str">
            <v>0</v>
          </cell>
          <cell r="E191" t="str">
            <v>0</v>
          </cell>
          <cell r="F191" t="str">
            <v>0</v>
          </cell>
          <cell r="G191" t="str">
            <v>0</v>
          </cell>
          <cell r="H191" t="str">
            <v>0</v>
          </cell>
          <cell r="I191" t="str">
            <v>0</v>
          </cell>
          <cell r="J191" t="str">
            <v>0</v>
          </cell>
          <cell r="K191" t="str">
            <v>0</v>
          </cell>
          <cell r="L191" t="str">
            <v>0</v>
          </cell>
          <cell r="M191" t="str">
            <v>0</v>
          </cell>
          <cell r="N191" t="str">
            <v>0</v>
          </cell>
          <cell r="O191" t="str">
            <v>0</v>
          </cell>
          <cell r="P191" t="str">
            <v>0</v>
          </cell>
          <cell r="Q191" t="str">
            <v>0</v>
          </cell>
          <cell r="R191" t="str">
            <v>0</v>
          </cell>
          <cell r="S191" t="str">
            <v>0</v>
          </cell>
          <cell r="T191" t="str">
            <v>0</v>
          </cell>
          <cell r="U191" t="str">
            <v>0</v>
          </cell>
          <cell r="V191" t="str">
            <v>0</v>
          </cell>
          <cell r="W191" t="str">
            <v>0</v>
          </cell>
          <cell r="X191" t="str">
            <v>0</v>
          </cell>
          <cell r="Y191" t="str">
            <v>0</v>
          </cell>
          <cell r="Z191" t="str">
            <v>0</v>
          </cell>
          <cell r="AA191" t="str">
            <v>0</v>
          </cell>
          <cell r="AB191" t="str">
            <v>0</v>
          </cell>
          <cell r="AC191" t="str">
            <v>0</v>
          </cell>
          <cell r="AD191" t="str">
            <v>0</v>
          </cell>
          <cell r="AE191" t="str">
            <v>0</v>
          </cell>
          <cell r="AF191" t="str">
            <v>0</v>
          </cell>
          <cell r="AG191" t="str">
            <v>0</v>
          </cell>
          <cell r="AH191" t="str">
            <v>0</v>
          </cell>
          <cell r="AL191" t="str">
            <v>LAX - Acquire USAirways Ticket Counter (P306800)</v>
          </cell>
          <cell r="AM191" t="str">
            <v>0</v>
          </cell>
          <cell r="AN191" t="str">
            <v>0</v>
          </cell>
          <cell r="AO191" t="str">
            <v>0</v>
          </cell>
        </row>
        <row r="192">
          <cell r="B192" t="str">
            <v>SJC - Provisioning Relocation/Expansion (P665080)</v>
          </cell>
          <cell r="C192" t="str">
            <v>0</v>
          </cell>
          <cell r="D192" t="str">
            <v>0</v>
          </cell>
          <cell r="E192" t="str">
            <v>0</v>
          </cell>
          <cell r="F192" t="str">
            <v>0</v>
          </cell>
          <cell r="G192" t="str">
            <v>0</v>
          </cell>
          <cell r="H192" t="str">
            <v>0</v>
          </cell>
          <cell r="I192" t="str">
            <v>0</v>
          </cell>
          <cell r="J192" t="str">
            <v>0</v>
          </cell>
          <cell r="K192" t="str">
            <v>0</v>
          </cell>
          <cell r="L192" t="str">
            <v>0</v>
          </cell>
          <cell r="M192" t="str">
            <v>0</v>
          </cell>
          <cell r="N192" t="str">
            <v>0</v>
          </cell>
          <cell r="O192" t="str">
            <v>0</v>
          </cell>
          <cell r="P192" t="str">
            <v>0</v>
          </cell>
          <cell r="Q192" t="str">
            <v>0</v>
          </cell>
          <cell r="R192" t="str">
            <v>0</v>
          </cell>
          <cell r="S192" t="str">
            <v>0</v>
          </cell>
          <cell r="T192" t="str">
            <v>0</v>
          </cell>
          <cell r="U192" t="str">
            <v>0</v>
          </cell>
          <cell r="V192" t="str">
            <v>0</v>
          </cell>
          <cell r="W192" t="str">
            <v>0</v>
          </cell>
          <cell r="X192" t="str">
            <v>0</v>
          </cell>
          <cell r="Y192" t="str">
            <v>0</v>
          </cell>
          <cell r="Z192" t="str">
            <v>0</v>
          </cell>
          <cell r="AA192" t="str">
            <v>0</v>
          </cell>
          <cell r="AB192" t="str">
            <v>0</v>
          </cell>
          <cell r="AC192" t="str">
            <v>0</v>
          </cell>
          <cell r="AD192" t="str">
            <v>0</v>
          </cell>
          <cell r="AE192" t="str">
            <v>0</v>
          </cell>
          <cell r="AF192" t="str">
            <v>0</v>
          </cell>
          <cell r="AG192" t="str">
            <v>0</v>
          </cell>
          <cell r="AH192" t="str">
            <v>0</v>
          </cell>
          <cell r="AL192" t="str">
            <v>SJC - Provisioning Relocation/Expansion (P665080)</v>
          </cell>
          <cell r="AM192" t="str">
            <v>0</v>
          </cell>
          <cell r="AN192" t="str">
            <v>0</v>
          </cell>
          <cell r="AO192" t="str">
            <v>0</v>
          </cell>
        </row>
        <row r="193">
          <cell r="B193" t="str">
            <v>DAL - Four Jetway Replacements (P305040)</v>
          </cell>
          <cell r="C193" t="str">
            <v>0</v>
          </cell>
          <cell r="D193" t="str">
            <v>0</v>
          </cell>
          <cell r="E193" t="str">
            <v>0</v>
          </cell>
          <cell r="F193" t="str">
            <v>0</v>
          </cell>
          <cell r="G193" t="str">
            <v>0</v>
          </cell>
          <cell r="H193" t="str">
            <v>0</v>
          </cell>
          <cell r="I193" t="str">
            <v>0</v>
          </cell>
          <cell r="J193" t="str">
            <v>0</v>
          </cell>
          <cell r="K193" t="str">
            <v>0</v>
          </cell>
          <cell r="L193" t="str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433333</v>
          </cell>
          <cell r="W193">
            <v>433333</v>
          </cell>
          <cell r="X193">
            <v>433333</v>
          </cell>
          <cell r="Y193">
            <v>0</v>
          </cell>
          <cell r="Z193">
            <v>0</v>
          </cell>
          <cell r="AA193">
            <v>0</v>
          </cell>
          <cell r="AB193">
            <v>1299999</v>
          </cell>
          <cell r="AC193">
            <v>0</v>
          </cell>
          <cell r="AD193">
            <v>0</v>
          </cell>
          <cell r="AE193">
            <v>0</v>
          </cell>
          <cell r="AF193" t="str">
            <v>0</v>
          </cell>
          <cell r="AG193" t="str">
            <v>0</v>
          </cell>
          <cell r="AH193" t="str">
            <v>0</v>
          </cell>
          <cell r="AL193" t="str">
            <v>DAL - Four Jetway Replacements (P305040)</v>
          </cell>
          <cell r="AM193">
            <v>0</v>
          </cell>
          <cell r="AN193">
            <v>1299999</v>
          </cell>
          <cell r="AO193">
            <v>0</v>
          </cell>
        </row>
        <row r="194">
          <cell r="B194" t="str">
            <v>SAN Prov - Open New Prov Facility (P665038)</v>
          </cell>
          <cell r="C194" t="str">
            <v>0</v>
          </cell>
          <cell r="D194" t="str">
            <v>0</v>
          </cell>
          <cell r="E194" t="str">
            <v>0</v>
          </cell>
          <cell r="F194" t="str">
            <v>0</v>
          </cell>
          <cell r="G194" t="str">
            <v>0</v>
          </cell>
          <cell r="H194" t="str">
            <v>0</v>
          </cell>
          <cell r="I194" t="str">
            <v>0</v>
          </cell>
          <cell r="J194" t="str">
            <v>0</v>
          </cell>
          <cell r="K194" t="str">
            <v>0</v>
          </cell>
          <cell r="L194" t="str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724356</v>
          </cell>
          <cell r="AD194">
            <v>0</v>
          </cell>
          <cell r="AE194">
            <v>0</v>
          </cell>
          <cell r="AF194" t="str">
            <v>0</v>
          </cell>
          <cell r="AG194" t="str">
            <v>0</v>
          </cell>
          <cell r="AH194" t="str">
            <v>0</v>
          </cell>
          <cell r="AL194" t="str">
            <v>SAN Prov - Open New Prov Facility (P665038)</v>
          </cell>
          <cell r="AM194">
            <v>0</v>
          </cell>
          <cell r="AN194">
            <v>0</v>
          </cell>
          <cell r="AO194">
            <v>724356</v>
          </cell>
        </row>
        <row r="195">
          <cell r="B195" t="str">
            <v>BWI - Cargo Relocation/Expansion (P665006)</v>
          </cell>
          <cell r="C195" t="str">
            <v>0</v>
          </cell>
          <cell r="D195" t="str">
            <v>0</v>
          </cell>
          <cell r="E195" t="str">
            <v>0</v>
          </cell>
          <cell r="F195" t="str">
            <v>0</v>
          </cell>
          <cell r="G195" t="str">
            <v>0</v>
          </cell>
          <cell r="H195" t="str">
            <v>0</v>
          </cell>
          <cell r="I195" t="str">
            <v>0</v>
          </cell>
          <cell r="J195" t="str">
            <v>0</v>
          </cell>
          <cell r="K195" t="str">
            <v>0</v>
          </cell>
          <cell r="L195" t="str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188064</v>
          </cell>
          <cell r="W195">
            <v>188064</v>
          </cell>
          <cell r="X195">
            <v>188064</v>
          </cell>
          <cell r="Y195">
            <v>0</v>
          </cell>
          <cell r="Z195">
            <v>0</v>
          </cell>
          <cell r="AA195">
            <v>0</v>
          </cell>
          <cell r="AB195">
            <v>564192</v>
          </cell>
          <cell r="AC195">
            <v>0</v>
          </cell>
          <cell r="AD195">
            <v>0</v>
          </cell>
          <cell r="AE195">
            <v>0</v>
          </cell>
          <cell r="AF195" t="str">
            <v>0</v>
          </cell>
          <cell r="AG195" t="str">
            <v>0</v>
          </cell>
          <cell r="AH195" t="str">
            <v>0</v>
          </cell>
          <cell r="AL195" t="str">
            <v>BWI - Cargo Relocation/Expansion (P665006)</v>
          </cell>
          <cell r="AM195">
            <v>0</v>
          </cell>
          <cell r="AN195">
            <v>564192</v>
          </cell>
          <cell r="AO195">
            <v>0</v>
          </cell>
        </row>
        <row r="196">
          <cell r="B196" t="str">
            <v>SMF Prov - New Facility (P665040)</v>
          </cell>
          <cell r="C196" t="str">
            <v>0</v>
          </cell>
          <cell r="D196" t="str">
            <v>0</v>
          </cell>
          <cell r="E196" t="str">
            <v>0</v>
          </cell>
          <cell r="F196" t="str">
            <v>0</v>
          </cell>
          <cell r="G196" t="str">
            <v>0</v>
          </cell>
          <cell r="H196" t="str">
            <v>0</v>
          </cell>
          <cell r="I196" t="str">
            <v>0</v>
          </cell>
          <cell r="J196" t="str">
            <v>0</v>
          </cell>
          <cell r="K196" t="str">
            <v>0</v>
          </cell>
          <cell r="L196" t="str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206366</v>
          </cell>
          <cell r="Z196">
            <v>206366</v>
          </cell>
          <cell r="AA196">
            <v>206366</v>
          </cell>
          <cell r="AB196">
            <v>619098</v>
          </cell>
          <cell r="AC196">
            <v>0</v>
          </cell>
          <cell r="AD196">
            <v>0</v>
          </cell>
          <cell r="AE196">
            <v>0</v>
          </cell>
          <cell r="AF196" t="str">
            <v>0</v>
          </cell>
          <cell r="AG196" t="str">
            <v>0</v>
          </cell>
          <cell r="AH196" t="str">
            <v>0</v>
          </cell>
          <cell r="AL196" t="str">
            <v>SMF Prov - New Facility (P665040)</v>
          </cell>
          <cell r="AM196">
            <v>0</v>
          </cell>
          <cell r="AN196">
            <v>619098</v>
          </cell>
          <cell r="AO196">
            <v>0</v>
          </cell>
        </row>
        <row r="197">
          <cell r="B197" t="str">
            <v>ISP - New Cargo Facilty A&amp;E (P665012)</v>
          </cell>
          <cell r="C197" t="str">
            <v>0</v>
          </cell>
          <cell r="D197" t="str">
            <v>0</v>
          </cell>
          <cell r="E197" t="str">
            <v>0</v>
          </cell>
          <cell r="F197" t="str">
            <v>0</v>
          </cell>
          <cell r="G197" t="str">
            <v>0</v>
          </cell>
          <cell r="H197" t="str">
            <v>0</v>
          </cell>
          <cell r="I197" t="str">
            <v>0</v>
          </cell>
          <cell r="J197" t="str">
            <v>0</v>
          </cell>
          <cell r="K197" t="str">
            <v>0</v>
          </cell>
          <cell r="L197" t="str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166667</v>
          </cell>
          <cell r="W197">
            <v>166667</v>
          </cell>
          <cell r="X197">
            <v>166667</v>
          </cell>
          <cell r="Y197">
            <v>0</v>
          </cell>
          <cell r="Z197">
            <v>0</v>
          </cell>
          <cell r="AA197">
            <v>0</v>
          </cell>
          <cell r="AB197">
            <v>500001</v>
          </cell>
          <cell r="AC197">
            <v>0</v>
          </cell>
          <cell r="AD197">
            <v>0</v>
          </cell>
          <cell r="AE197">
            <v>0</v>
          </cell>
          <cell r="AF197" t="str">
            <v>0</v>
          </cell>
          <cell r="AG197" t="str">
            <v>0</v>
          </cell>
          <cell r="AH197" t="str">
            <v>0</v>
          </cell>
          <cell r="AL197" t="str">
            <v>ISP - New Cargo Facilty A&amp;E (P665012)</v>
          </cell>
          <cell r="AM197">
            <v>0</v>
          </cell>
          <cell r="AN197">
            <v>500001</v>
          </cell>
          <cell r="AO197">
            <v>0</v>
          </cell>
        </row>
        <row r="198">
          <cell r="B198" t="str">
            <v>BDL - New Cargo Facility (P305220)</v>
          </cell>
          <cell r="C198" t="str">
            <v>0</v>
          </cell>
          <cell r="D198" t="str">
            <v>0</v>
          </cell>
          <cell r="E198" t="str">
            <v>0</v>
          </cell>
          <cell r="F198" t="str">
            <v>0</v>
          </cell>
          <cell r="G198" t="str">
            <v>0</v>
          </cell>
          <cell r="H198" t="str">
            <v>0</v>
          </cell>
          <cell r="I198" t="str">
            <v>0</v>
          </cell>
          <cell r="J198" t="str">
            <v>0</v>
          </cell>
          <cell r="K198" t="str">
            <v>0</v>
          </cell>
          <cell r="L198" t="str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439158</v>
          </cell>
          <cell r="AD198">
            <v>0</v>
          </cell>
          <cell r="AE198">
            <v>0</v>
          </cell>
          <cell r="AF198" t="str">
            <v>0</v>
          </cell>
          <cell r="AG198" t="str">
            <v>0</v>
          </cell>
          <cell r="AH198" t="str">
            <v>0</v>
          </cell>
          <cell r="AL198" t="str">
            <v>BDL - New Cargo Facility (P305220)</v>
          </cell>
          <cell r="AM198">
            <v>0</v>
          </cell>
          <cell r="AN198">
            <v>0</v>
          </cell>
          <cell r="AO198">
            <v>439158</v>
          </cell>
        </row>
        <row r="199">
          <cell r="B199" t="str">
            <v>OAK - New GSE Facility (P308120)</v>
          </cell>
          <cell r="C199" t="str">
            <v>0</v>
          </cell>
          <cell r="D199" t="str">
            <v>0</v>
          </cell>
          <cell r="E199" t="str">
            <v>0</v>
          </cell>
          <cell r="F199" t="str">
            <v>0</v>
          </cell>
          <cell r="G199" t="str">
            <v>0</v>
          </cell>
          <cell r="H199" t="str">
            <v>0</v>
          </cell>
          <cell r="I199" t="str">
            <v>0</v>
          </cell>
          <cell r="J199" t="str">
            <v>0</v>
          </cell>
          <cell r="K199" t="str">
            <v>0</v>
          </cell>
          <cell r="L199" t="str">
            <v>0</v>
          </cell>
          <cell r="M199" t="str">
            <v>0</v>
          </cell>
          <cell r="N199" t="str">
            <v>0</v>
          </cell>
          <cell r="O199" t="str">
            <v>0</v>
          </cell>
          <cell r="P199" t="str">
            <v>0</v>
          </cell>
          <cell r="Q199" t="str">
            <v>0</v>
          </cell>
          <cell r="R199" t="str">
            <v>0</v>
          </cell>
          <cell r="S199" t="str">
            <v>0</v>
          </cell>
          <cell r="T199" t="str">
            <v>0</v>
          </cell>
          <cell r="U199" t="str">
            <v>0</v>
          </cell>
          <cell r="V199" t="str">
            <v>0</v>
          </cell>
          <cell r="W199" t="str">
            <v>0</v>
          </cell>
          <cell r="X199" t="str">
            <v>0</v>
          </cell>
          <cell r="Y199" t="str">
            <v>0</v>
          </cell>
          <cell r="Z199" t="str">
            <v>0</v>
          </cell>
          <cell r="AA199" t="str">
            <v>0</v>
          </cell>
          <cell r="AB199" t="str">
            <v>0</v>
          </cell>
          <cell r="AC199" t="str">
            <v>0</v>
          </cell>
          <cell r="AD199" t="str">
            <v>0</v>
          </cell>
          <cell r="AE199" t="str">
            <v>0</v>
          </cell>
          <cell r="AF199" t="str">
            <v>0</v>
          </cell>
          <cell r="AG199" t="str">
            <v>0</v>
          </cell>
          <cell r="AH199" t="str">
            <v>0</v>
          </cell>
          <cell r="AL199" t="str">
            <v>OAK - New GSE Facility (P308120)</v>
          </cell>
          <cell r="AM199" t="str">
            <v>0</v>
          </cell>
          <cell r="AN199" t="str">
            <v>0</v>
          </cell>
          <cell r="AO199" t="str">
            <v>0</v>
          </cell>
        </row>
        <row r="200">
          <cell r="B200" t="str">
            <v>HOU - Ice Plant And Facility Modification (P310060)</v>
          </cell>
          <cell r="C200" t="str">
            <v>0</v>
          </cell>
          <cell r="D200" t="str">
            <v>0</v>
          </cell>
          <cell r="E200" t="str">
            <v>0</v>
          </cell>
          <cell r="F200" t="str">
            <v>0</v>
          </cell>
          <cell r="G200" t="str">
            <v>0</v>
          </cell>
          <cell r="H200" t="str">
            <v>0</v>
          </cell>
          <cell r="I200" t="str">
            <v>0</v>
          </cell>
          <cell r="J200" t="str">
            <v>0</v>
          </cell>
          <cell r="K200" t="str">
            <v>0</v>
          </cell>
          <cell r="L200" t="str">
            <v>0</v>
          </cell>
          <cell r="M200" t="str">
            <v>0</v>
          </cell>
          <cell r="N200" t="str">
            <v>0</v>
          </cell>
          <cell r="O200" t="str">
            <v>0</v>
          </cell>
          <cell r="P200" t="str">
            <v>0</v>
          </cell>
          <cell r="Q200" t="str">
            <v>0</v>
          </cell>
          <cell r="R200" t="str">
            <v>0</v>
          </cell>
          <cell r="S200" t="str">
            <v>0</v>
          </cell>
          <cell r="T200" t="str">
            <v>0</v>
          </cell>
          <cell r="U200" t="str">
            <v>0</v>
          </cell>
          <cell r="V200" t="str">
            <v>0</v>
          </cell>
          <cell r="W200" t="str">
            <v>0</v>
          </cell>
          <cell r="X200" t="str">
            <v>0</v>
          </cell>
          <cell r="Y200" t="str">
            <v>0</v>
          </cell>
          <cell r="Z200" t="str">
            <v>0</v>
          </cell>
          <cell r="AA200" t="str">
            <v>0</v>
          </cell>
          <cell r="AB200" t="str">
            <v>0</v>
          </cell>
          <cell r="AC200" t="str">
            <v>0</v>
          </cell>
          <cell r="AD200" t="str">
            <v>0</v>
          </cell>
          <cell r="AE200" t="str">
            <v>0</v>
          </cell>
          <cell r="AF200" t="str">
            <v>0</v>
          </cell>
          <cell r="AG200" t="str">
            <v>0</v>
          </cell>
          <cell r="AH200" t="str">
            <v>0</v>
          </cell>
          <cell r="AL200" t="str">
            <v>HOU - Ice Plant And Facility Modification (P310060)</v>
          </cell>
          <cell r="AM200" t="str">
            <v>0</v>
          </cell>
          <cell r="AN200" t="str">
            <v>0</v>
          </cell>
          <cell r="AO200" t="str">
            <v>0</v>
          </cell>
        </row>
        <row r="201">
          <cell r="B201" t="str">
            <v>BUF - Expand Tpoint (P665004)</v>
          </cell>
          <cell r="C201" t="str">
            <v>0</v>
          </cell>
          <cell r="D201" t="str">
            <v>0</v>
          </cell>
          <cell r="E201" t="str">
            <v>0</v>
          </cell>
          <cell r="F201" t="str">
            <v>0</v>
          </cell>
          <cell r="G201" t="str">
            <v>0</v>
          </cell>
          <cell r="H201" t="str">
            <v>0</v>
          </cell>
          <cell r="I201" t="str">
            <v>0</v>
          </cell>
          <cell r="J201" t="str">
            <v>0</v>
          </cell>
          <cell r="K201" t="str">
            <v>0</v>
          </cell>
          <cell r="L201" t="str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249900</v>
          </cell>
          <cell r="AD201">
            <v>0</v>
          </cell>
          <cell r="AE201">
            <v>0</v>
          </cell>
          <cell r="AF201" t="str">
            <v>0</v>
          </cell>
          <cell r="AG201" t="str">
            <v>0</v>
          </cell>
          <cell r="AH201" t="str">
            <v>0</v>
          </cell>
          <cell r="AL201" t="str">
            <v>BUF - Expand Tpoint (P665004)</v>
          </cell>
          <cell r="AM201">
            <v>0</v>
          </cell>
          <cell r="AN201">
            <v>0</v>
          </cell>
          <cell r="AO201">
            <v>249900</v>
          </cell>
        </row>
        <row r="202">
          <cell r="B202" t="str">
            <v>OMA - New Cargo Facility (P305210)</v>
          </cell>
          <cell r="C202" t="str">
            <v>0</v>
          </cell>
          <cell r="D202" t="str">
            <v>0</v>
          </cell>
          <cell r="E202" t="str">
            <v>0</v>
          </cell>
          <cell r="F202" t="str">
            <v>0</v>
          </cell>
          <cell r="G202" t="str">
            <v>0</v>
          </cell>
          <cell r="H202" t="str">
            <v>0</v>
          </cell>
          <cell r="I202" t="str">
            <v>0</v>
          </cell>
          <cell r="J202" t="str">
            <v>0</v>
          </cell>
          <cell r="K202" t="str">
            <v>0</v>
          </cell>
          <cell r="L202" t="str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75000</v>
          </cell>
          <cell r="W202">
            <v>75000</v>
          </cell>
          <cell r="X202">
            <v>75000</v>
          </cell>
          <cell r="Y202">
            <v>0</v>
          </cell>
          <cell r="Z202">
            <v>0</v>
          </cell>
          <cell r="AA202">
            <v>0</v>
          </cell>
          <cell r="AB202">
            <v>225000</v>
          </cell>
          <cell r="AC202">
            <v>0</v>
          </cell>
          <cell r="AD202">
            <v>0</v>
          </cell>
          <cell r="AE202">
            <v>0</v>
          </cell>
          <cell r="AF202" t="str">
            <v>0</v>
          </cell>
          <cell r="AG202" t="str">
            <v>0</v>
          </cell>
          <cell r="AH202" t="str">
            <v>0</v>
          </cell>
          <cell r="AL202" t="str">
            <v>OMA - New Cargo Facility (P305210)</v>
          </cell>
          <cell r="AM202">
            <v>0</v>
          </cell>
          <cell r="AN202">
            <v>225000</v>
          </cell>
          <cell r="AO202">
            <v>0</v>
          </cell>
        </row>
        <row r="203">
          <cell r="B203" t="str">
            <v>PVD - ATO Expansion (P665066)</v>
          </cell>
          <cell r="C203" t="str">
            <v>0</v>
          </cell>
          <cell r="D203" t="str">
            <v>0</v>
          </cell>
          <cell r="E203" t="str">
            <v>0</v>
          </cell>
          <cell r="F203" t="str">
            <v>0</v>
          </cell>
          <cell r="G203" t="str">
            <v>0</v>
          </cell>
          <cell r="H203" t="str">
            <v>0</v>
          </cell>
          <cell r="I203" t="str">
            <v>0</v>
          </cell>
          <cell r="J203" t="str">
            <v>0</v>
          </cell>
          <cell r="K203" t="str">
            <v>0</v>
          </cell>
          <cell r="L203" t="str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68758</v>
          </cell>
          <cell r="W203">
            <v>68758</v>
          </cell>
          <cell r="X203">
            <v>68758</v>
          </cell>
          <cell r="Y203">
            <v>0</v>
          </cell>
          <cell r="Z203">
            <v>0</v>
          </cell>
          <cell r="AA203">
            <v>0</v>
          </cell>
          <cell r="AB203">
            <v>206274</v>
          </cell>
          <cell r="AC203">
            <v>0</v>
          </cell>
          <cell r="AD203">
            <v>0</v>
          </cell>
          <cell r="AE203">
            <v>0</v>
          </cell>
          <cell r="AF203" t="str">
            <v>0</v>
          </cell>
          <cell r="AG203" t="str">
            <v>0</v>
          </cell>
          <cell r="AH203" t="str">
            <v>0</v>
          </cell>
          <cell r="AL203" t="str">
            <v>PVD - ATO Expansion (P665066)</v>
          </cell>
          <cell r="AM203">
            <v>0</v>
          </cell>
          <cell r="AN203">
            <v>206274</v>
          </cell>
          <cell r="AO203">
            <v>0</v>
          </cell>
        </row>
        <row r="204">
          <cell r="B204" t="str">
            <v>PHX Prov - Dock Extension and Concrete Slab (P665036)</v>
          </cell>
          <cell r="C204" t="str">
            <v>0</v>
          </cell>
          <cell r="D204" t="str">
            <v>0</v>
          </cell>
          <cell r="E204" t="str">
            <v>0</v>
          </cell>
          <cell r="F204" t="str">
            <v>0</v>
          </cell>
          <cell r="G204" t="str">
            <v>0</v>
          </cell>
          <cell r="H204" t="str">
            <v>0</v>
          </cell>
          <cell r="I204" t="str">
            <v>0</v>
          </cell>
          <cell r="J204" t="str">
            <v>0</v>
          </cell>
          <cell r="K204" t="str">
            <v>0</v>
          </cell>
          <cell r="L204" t="str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194442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194442</v>
          </cell>
          <cell r="AC204">
            <v>0</v>
          </cell>
          <cell r="AD204">
            <v>0</v>
          </cell>
          <cell r="AE204">
            <v>0</v>
          </cell>
          <cell r="AF204" t="str">
            <v>0</v>
          </cell>
          <cell r="AG204" t="str">
            <v>0</v>
          </cell>
          <cell r="AH204" t="str">
            <v>0</v>
          </cell>
          <cell r="AL204" t="str">
            <v>PHX Prov - Dock Extension and Concrete Slab (P665036)</v>
          </cell>
          <cell r="AM204">
            <v>0</v>
          </cell>
          <cell r="AN204">
            <v>194442</v>
          </cell>
          <cell r="AO204">
            <v>0</v>
          </cell>
        </row>
        <row r="205">
          <cell r="B205" t="str">
            <v>SJC - Boarding Lanes/Signs (P306610)</v>
          </cell>
          <cell r="C205" t="str">
            <v>0</v>
          </cell>
          <cell r="D205" t="str">
            <v>0</v>
          </cell>
          <cell r="E205" t="str">
            <v>0</v>
          </cell>
          <cell r="F205" t="str">
            <v>0</v>
          </cell>
          <cell r="G205" t="str">
            <v>0</v>
          </cell>
          <cell r="H205" t="str">
            <v>0</v>
          </cell>
          <cell r="I205" t="str">
            <v>0</v>
          </cell>
          <cell r="J205" t="str">
            <v>0</v>
          </cell>
          <cell r="K205" t="str">
            <v>0</v>
          </cell>
          <cell r="L205" t="str">
            <v>0</v>
          </cell>
          <cell r="M205" t="str">
            <v>0</v>
          </cell>
          <cell r="N205" t="str">
            <v>0</v>
          </cell>
          <cell r="O205" t="str">
            <v>0</v>
          </cell>
          <cell r="P205" t="str">
            <v>0</v>
          </cell>
          <cell r="Q205" t="str">
            <v>0</v>
          </cell>
          <cell r="R205" t="str">
            <v>0</v>
          </cell>
          <cell r="S205" t="str">
            <v>0</v>
          </cell>
          <cell r="T205" t="str">
            <v>0</v>
          </cell>
          <cell r="U205" t="str">
            <v>0</v>
          </cell>
          <cell r="V205" t="str">
            <v>0</v>
          </cell>
          <cell r="W205" t="str">
            <v>0</v>
          </cell>
          <cell r="X205" t="str">
            <v>0</v>
          </cell>
          <cell r="Y205" t="str">
            <v>0</v>
          </cell>
          <cell r="Z205" t="str">
            <v>0</v>
          </cell>
          <cell r="AA205" t="str">
            <v>0</v>
          </cell>
          <cell r="AB205" t="str">
            <v>0</v>
          </cell>
          <cell r="AC205" t="str">
            <v>0</v>
          </cell>
          <cell r="AD205" t="str">
            <v>0</v>
          </cell>
          <cell r="AE205" t="str">
            <v>0</v>
          </cell>
          <cell r="AF205" t="str">
            <v>0</v>
          </cell>
          <cell r="AG205" t="str">
            <v>0</v>
          </cell>
          <cell r="AH205" t="str">
            <v>0</v>
          </cell>
          <cell r="AL205" t="str">
            <v>SJC - Boarding Lanes/Signs (P306610)</v>
          </cell>
          <cell r="AM205" t="str">
            <v>0</v>
          </cell>
          <cell r="AN205" t="str">
            <v>0</v>
          </cell>
          <cell r="AO205" t="str">
            <v>0</v>
          </cell>
        </row>
        <row r="206">
          <cell r="B206" t="str">
            <v>PHX MX - Overhead Hose Reels (P665035)</v>
          </cell>
          <cell r="C206" t="str">
            <v>0</v>
          </cell>
          <cell r="D206" t="str">
            <v>0</v>
          </cell>
          <cell r="E206" t="str">
            <v>0</v>
          </cell>
          <cell r="F206" t="str">
            <v>0</v>
          </cell>
          <cell r="G206" t="str">
            <v>0</v>
          </cell>
          <cell r="H206" t="str">
            <v>0</v>
          </cell>
          <cell r="I206" t="str">
            <v>0</v>
          </cell>
          <cell r="J206" t="str">
            <v>0</v>
          </cell>
          <cell r="K206" t="str">
            <v>0</v>
          </cell>
          <cell r="L206" t="str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169820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169820</v>
          </cell>
          <cell r="AC206">
            <v>0</v>
          </cell>
          <cell r="AD206">
            <v>0</v>
          </cell>
          <cell r="AE206">
            <v>0</v>
          </cell>
          <cell r="AF206" t="str">
            <v>0</v>
          </cell>
          <cell r="AG206" t="str">
            <v>0</v>
          </cell>
          <cell r="AH206" t="str">
            <v>0</v>
          </cell>
          <cell r="AL206" t="str">
            <v>PHX MX - Overhead Hose Reels (P665035)</v>
          </cell>
          <cell r="AM206">
            <v>0</v>
          </cell>
          <cell r="AN206">
            <v>169820</v>
          </cell>
          <cell r="AO206">
            <v>0</v>
          </cell>
        </row>
        <row r="207">
          <cell r="B207" t="str">
            <v>JAX - ATO And Ticket Counter Expansion (P307800)</v>
          </cell>
          <cell r="C207" t="str">
            <v>0</v>
          </cell>
          <cell r="D207" t="str">
            <v>0</v>
          </cell>
          <cell r="E207" t="str">
            <v>0</v>
          </cell>
          <cell r="F207" t="str">
            <v>0</v>
          </cell>
          <cell r="G207" t="str">
            <v>0</v>
          </cell>
          <cell r="H207" t="str">
            <v>0</v>
          </cell>
          <cell r="I207" t="str">
            <v>0</v>
          </cell>
          <cell r="J207" t="str">
            <v>0</v>
          </cell>
          <cell r="K207" t="str">
            <v>0</v>
          </cell>
          <cell r="L207" t="str">
            <v>0</v>
          </cell>
          <cell r="M207" t="str">
            <v>0</v>
          </cell>
          <cell r="N207" t="str">
            <v>0</v>
          </cell>
          <cell r="O207" t="str">
            <v>0</v>
          </cell>
          <cell r="P207" t="str">
            <v>0</v>
          </cell>
          <cell r="Q207" t="str">
            <v>0</v>
          </cell>
          <cell r="R207" t="str">
            <v>0</v>
          </cell>
          <cell r="S207" t="str">
            <v>0</v>
          </cell>
          <cell r="T207" t="str">
            <v>0</v>
          </cell>
          <cell r="U207" t="str">
            <v>0</v>
          </cell>
          <cell r="V207" t="str">
            <v>0</v>
          </cell>
          <cell r="W207" t="str">
            <v>0</v>
          </cell>
          <cell r="X207" t="str">
            <v>0</v>
          </cell>
          <cell r="Y207" t="str">
            <v>0</v>
          </cell>
          <cell r="Z207" t="str">
            <v>0</v>
          </cell>
          <cell r="AA207" t="str">
            <v>0</v>
          </cell>
          <cell r="AB207" t="str">
            <v>0</v>
          </cell>
          <cell r="AC207" t="str">
            <v>0</v>
          </cell>
          <cell r="AD207" t="str">
            <v>0</v>
          </cell>
          <cell r="AE207" t="str">
            <v>0</v>
          </cell>
          <cell r="AF207" t="str">
            <v>0</v>
          </cell>
          <cell r="AG207" t="str">
            <v>0</v>
          </cell>
          <cell r="AH207" t="str">
            <v>0</v>
          </cell>
          <cell r="AL207" t="str">
            <v>JAX - ATO And Ticket Counter Expansion (P307800)</v>
          </cell>
          <cell r="AM207" t="str">
            <v>0</v>
          </cell>
          <cell r="AN207" t="str">
            <v>0</v>
          </cell>
          <cell r="AO207" t="str">
            <v>0</v>
          </cell>
        </row>
        <row r="208">
          <cell r="B208" t="str">
            <v>LAX Prov - Add Dock Space (P665016)</v>
          </cell>
          <cell r="C208" t="str">
            <v>0</v>
          </cell>
          <cell r="D208" t="str">
            <v>0</v>
          </cell>
          <cell r="E208" t="str">
            <v>0</v>
          </cell>
          <cell r="F208" t="str">
            <v>0</v>
          </cell>
          <cell r="G208" t="str">
            <v>0</v>
          </cell>
          <cell r="H208" t="str">
            <v>0</v>
          </cell>
          <cell r="I208" t="str">
            <v>0</v>
          </cell>
          <cell r="J208" t="str">
            <v>0</v>
          </cell>
          <cell r="K208" t="str">
            <v>0</v>
          </cell>
          <cell r="L208" t="str">
            <v>0</v>
          </cell>
          <cell r="M208">
            <v>0</v>
          </cell>
          <cell r="N208">
            <v>0</v>
          </cell>
          <cell r="O208">
            <v>0</v>
          </cell>
          <cell r="P208">
            <v>150300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150300</v>
          </cell>
          <cell r="AC208">
            <v>0</v>
          </cell>
          <cell r="AD208">
            <v>0</v>
          </cell>
          <cell r="AE208">
            <v>0</v>
          </cell>
          <cell r="AF208" t="str">
            <v>0</v>
          </cell>
          <cell r="AG208" t="str">
            <v>0</v>
          </cell>
          <cell r="AH208" t="str">
            <v>0</v>
          </cell>
          <cell r="AL208" t="str">
            <v>LAX Prov - Add Dock Space (P665016)</v>
          </cell>
          <cell r="AM208">
            <v>0</v>
          </cell>
          <cell r="AN208">
            <v>150300</v>
          </cell>
          <cell r="AO208">
            <v>0</v>
          </cell>
        </row>
        <row r="209">
          <cell r="B209" t="str">
            <v>LAX - Concrete Work (P440012)</v>
          </cell>
          <cell r="C209" t="str">
            <v>0</v>
          </cell>
          <cell r="D209" t="str">
            <v>0</v>
          </cell>
          <cell r="E209" t="str">
            <v>0</v>
          </cell>
          <cell r="F209" t="str">
            <v>0</v>
          </cell>
          <cell r="G209" t="str">
            <v>0</v>
          </cell>
          <cell r="H209" t="str">
            <v>0</v>
          </cell>
          <cell r="I209" t="str">
            <v>0</v>
          </cell>
          <cell r="J209" t="str">
            <v>0</v>
          </cell>
          <cell r="K209" t="str">
            <v>0</v>
          </cell>
          <cell r="L209" t="str">
            <v>0</v>
          </cell>
          <cell r="M209" t="str">
            <v>0</v>
          </cell>
          <cell r="N209" t="str">
            <v>0</v>
          </cell>
          <cell r="O209" t="str">
            <v>0</v>
          </cell>
          <cell r="P209" t="str">
            <v>0</v>
          </cell>
          <cell r="Q209" t="str">
            <v>0</v>
          </cell>
          <cell r="R209" t="str">
            <v>0</v>
          </cell>
          <cell r="S209" t="str">
            <v>0</v>
          </cell>
          <cell r="T209" t="str">
            <v>0</v>
          </cell>
          <cell r="U209" t="str">
            <v>0</v>
          </cell>
          <cell r="V209" t="str">
            <v>0</v>
          </cell>
          <cell r="W209" t="str">
            <v>0</v>
          </cell>
          <cell r="X209" t="str">
            <v>0</v>
          </cell>
          <cell r="Y209" t="str">
            <v>0</v>
          </cell>
          <cell r="Z209" t="str">
            <v>0</v>
          </cell>
          <cell r="AA209" t="str">
            <v>0</v>
          </cell>
          <cell r="AB209" t="str">
            <v>0</v>
          </cell>
          <cell r="AC209" t="str">
            <v>0</v>
          </cell>
          <cell r="AD209" t="str">
            <v>0</v>
          </cell>
          <cell r="AE209" t="str">
            <v>0</v>
          </cell>
          <cell r="AF209" t="str">
            <v>0</v>
          </cell>
          <cell r="AG209" t="str">
            <v>0</v>
          </cell>
          <cell r="AH209" t="str">
            <v>0</v>
          </cell>
          <cell r="AL209" t="str">
            <v>LAX - Concrete Work (P440012)</v>
          </cell>
          <cell r="AM209" t="str">
            <v>0</v>
          </cell>
          <cell r="AN209" t="str">
            <v>0</v>
          </cell>
          <cell r="AO209" t="str">
            <v>0</v>
          </cell>
        </row>
        <row r="210">
          <cell r="B210" t="str">
            <v>OAK - Seven Wheelchair Lifts (P665026)</v>
          </cell>
          <cell r="C210" t="str">
            <v>0</v>
          </cell>
          <cell r="D210" t="str">
            <v>0</v>
          </cell>
          <cell r="E210" t="str">
            <v>0</v>
          </cell>
          <cell r="F210" t="str">
            <v>0</v>
          </cell>
          <cell r="G210" t="str">
            <v>0</v>
          </cell>
          <cell r="H210" t="str">
            <v>0</v>
          </cell>
          <cell r="I210" t="str">
            <v>0</v>
          </cell>
          <cell r="J210" t="str">
            <v>0</v>
          </cell>
          <cell r="K210" t="str">
            <v>0</v>
          </cell>
          <cell r="L210" t="str">
            <v>0</v>
          </cell>
          <cell r="M210" t="str">
            <v>0</v>
          </cell>
          <cell r="N210" t="str">
            <v>0</v>
          </cell>
          <cell r="O210" t="str">
            <v>0</v>
          </cell>
          <cell r="P210" t="str">
            <v>0</v>
          </cell>
          <cell r="Q210" t="str">
            <v>0</v>
          </cell>
          <cell r="R210" t="str">
            <v>0</v>
          </cell>
          <cell r="S210" t="str">
            <v>0</v>
          </cell>
          <cell r="T210" t="str">
            <v>0</v>
          </cell>
          <cell r="U210" t="str">
            <v>0</v>
          </cell>
          <cell r="V210" t="str">
            <v>0</v>
          </cell>
          <cell r="W210" t="str">
            <v>0</v>
          </cell>
          <cell r="X210" t="str">
            <v>0</v>
          </cell>
          <cell r="Y210" t="str">
            <v>0</v>
          </cell>
          <cell r="Z210" t="str">
            <v>0</v>
          </cell>
          <cell r="AA210" t="str">
            <v>0</v>
          </cell>
          <cell r="AB210" t="str">
            <v>0</v>
          </cell>
          <cell r="AC210" t="str">
            <v>0</v>
          </cell>
          <cell r="AD210" t="str">
            <v>0</v>
          </cell>
          <cell r="AE210" t="str">
            <v>0</v>
          </cell>
          <cell r="AF210" t="str">
            <v>0</v>
          </cell>
          <cell r="AG210" t="str">
            <v>0</v>
          </cell>
          <cell r="AH210" t="str">
            <v>0</v>
          </cell>
          <cell r="AL210" t="str">
            <v>OAK - Seven Wheelchair Lifts (P665026)</v>
          </cell>
          <cell r="AM210" t="str">
            <v>0</v>
          </cell>
          <cell r="AN210" t="str">
            <v>0</v>
          </cell>
          <cell r="AO210" t="str">
            <v>0</v>
          </cell>
        </row>
        <row r="211">
          <cell r="B211" t="str">
            <v>BDL - New Baggage Carousel (P510002)</v>
          </cell>
          <cell r="C211" t="str">
            <v>0</v>
          </cell>
          <cell r="D211" t="str">
            <v>0</v>
          </cell>
          <cell r="E211" t="str">
            <v>0</v>
          </cell>
          <cell r="F211" t="str">
            <v>0</v>
          </cell>
          <cell r="G211" t="str">
            <v>0</v>
          </cell>
          <cell r="H211" t="str">
            <v>0</v>
          </cell>
          <cell r="I211" t="str">
            <v>0</v>
          </cell>
          <cell r="J211" t="str">
            <v>0</v>
          </cell>
          <cell r="K211" t="str">
            <v>0</v>
          </cell>
          <cell r="L211" t="str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107121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107121</v>
          </cell>
          <cell r="AC211">
            <v>0</v>
          </cell>
          <cell r="AD211">
            <v>0</v>
          </cell>
          <cell r="AE211">
            <v>0</v>
          </cell>
          <cell r="AF211" t="str">
            <v>0</v>
          </cell>
          <cell r="AG211" t="str">
            <v>0</v>
          </cell>
          <cell r="AH211" t="str">
            <v>0</v>
          </cell>
          <cell r="AL211" t="str">
            <v>BDL - New Baggage Carousel (P510002)</v>
          </cell>
          <cell r="AM211">
            <v>0</v>
          </cell>
          <cell r="AN211">
            <v>107121</v>
          </cell>
          <cell r="AO211">
            <v>0</v>
          </cell>
        </row>
        <row r="212">
          <cell r="B212" t="str">
            <v>PVD - Ramp Lockerroom Expansion (P410053)</v>
          </cell>
          <cell r="C212" t="str">
            <v>0</v>
          </cell>
          <cell r="D212" t="str">
            <v>0</v>
          </cell>
          <cell r="E212" t="str">
            <v>0</v>
          </cell>
          <cell r="F212" t="str">
            <v>0</v>
          </cell>
          <cell r="G212" t="str">
            <v>0</v>
          </cell>
          <cell r="H212" t="str">
            <v>0</v>
          </cell>
          <cell r="I212" t="str">
            <v>0</v>
          </cell>
          <cell r="J212" t="str">
            <v>0</v>
          </cell>
          <cell r="K212" t="str">
            <v>0</v>
          </cell>
          <cell r="L212" t="str">
            <v>0</v>
          </cell>
          <cell r="M212">
            <v>0</v>
          </cell>
          <cell r="N212">
            <v>0</v>
          </cell>
          <cell r="O212">
            <v>0</v>
          </cell>
          <cell r="P212">
            <v>100000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100000</v>
          </cell>
          <cell r="AC212">
            <v>0</v>
          </cell>
          <cell r="AD212">
            <v>0</v>
          </cell>
          <cell r="AE212">
            <v>0</v>
          </cell>
          <cell r="AF212" t="str">
            <v>0</v>
          </cell>
          <cell r="AG212" t="str">
            <v>0</v>
          </cell>
          <cell r="AH212" t="str">
            <v>0</v>
          </cell>
          <cell r="AL212" t="str">
            <v>PVD - Ramp Lockerroom Expansion (P410053)</v>
          </cell>
          <cell r="AM212">
            <v>0</v>
          </cell>
          <cell r="AN212">
            <v>100000</v>
          </cell>
          <cell r="AO212">
            <v>0</v>
          </cell>
        </row>
        <row r="213">
          <cell r="B213" t="str">
            <v>OAK - Terminal 1 Gate Swap (P410033)</v>
          </cell>
          <cell r="C213" t="str">
            <v>0</v>
          </cell>
          <cell r="D213" t="str">
            <v>0</v>
          </cell>
          <cell r="E213" t="str">
            <v>0</v>
          </cell>
          <cell r="F213" t="str">
            <v>0</v>
          </cell>
          <cell r="G213" t="str">
            <v>0</v>
          </cell>
          <cell r="H213" t="str">
            <v>0</v>
          </cell>
          <cell r="I213" t="str">
            <v>0</v>
          </cell>
          <cell r="J213" t="str">
            <v>0</v>
          </cell>
          <cell r="K213" t="str">
            <v>0</v>
          </cell>
          <cell r="L213" t="str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95876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95876</v>
          </cell>
          <cell r="AC213">
            <v>0</v>
          </cell>
          <cell r="AD213">
            <v>0</v>
          </cell>
          <cell r="AE213">
            <v>0</v>
          </cell>
          <cell r="AF213" t="str">
            <v>0</v>
          </cell>
          <cell r="AG213" t="str">
            <v>0</v>
          </cell>
          <cell r="AH213" t="str">
            <v>0</v>
          </cell>
          <cell r="AL213" t="str">
            <v>OAK - Terminal 1 Gate Swap (P410033)</v>
          </cell>
          <cell r="AM213">
            <v>0</v>
          </cell>
          <cell r="AN213">
            <v>95876</v>
          </cell>
          <cell r="AO213">
            <v>0</v>
          </cell>
        </row>
        <row r="214">
          <cell r="B214" t="str">
            <v>IND - Cargo Facility Restroom (P305900)</v>
          </cell>
          <cell r="C214" t="str">
            <v>0</v>
          </cell>
          <cell r="D214" t="str">
            <v>0</v>
          </cell>
          <cell r="E214" t="str">
            <v>0</v>
          </cell>
          <cell r="F214" t="str">
            <v>0</v>
          </cell>
          <cell r="G214" t="str">
            <v>0</v>
          </cell>
          <cell r="H214" t="str">
            <v>0</v>
          </cell>
          <cell r="I214" t="str">
            <v>0</v>
          </cell>
          <cell r="J214" t="str">
            <v>0</v>
          </cell>
          <cell r="K214" t="str">
            <v>0</v>
          </cell>
          <cell r="L214" t="str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94482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94482</v>
          </cell>
          <cell r="AC214">
            <v>0</v>
          </cell>
          <cell r="AD214">
            <v>0</v>
          </cell>
          <cell r="AE214">
            <v>0</v>
          </cell>
          <cell r="AF214" t="str">
            <v>0</v>
          </cell>
          <cell r="AG214" t="str">
            <v>0</v>
          </cell>
          <cell r="AH214" t="str">
            <v>0</v>
          </cell>
          <cell r="AL214" t="str">
            <v>IND - Cargo Facility Restroom (P305900)</v>
          </cell>
          <cell r="AM214">
            <v>0</v>
          </cell>
          <cell r="AN214">
            <v>94482</v>
          </cell>
          <cell r="AO214">
            <v>0</v>
          </cell>
        </row>
        <row r="215">
          <cell r="B215" t="str">
            <v>PHX - New Operations Comm Center (P665031)</v>
          </cell>
          <cell r="C215" t="str">
            <v>0</v>
          </cell>
          <cell r="D215" t="str">
            <v>0</v>
          </cell>
          <cell r="E215" t="str">
            <v>0</v>
          </cell>
          <cell r="F215" t="str">
            <v>0</v>
          </cell>
          <cell r="G215" t="str">
            <v>0</v>
          </cell>
          <cell r="H215" t="str">
            <v>0</v>
          </cell>
          <cell r="I215" t="str">
            <v>0</v>
          </cell>
          <cell r="J215" t="str">
            <v>0</v>
          </cell>
          <cell r="K215" t="str">
            <v>0</v>
          </cell>
          <cell r="L215" t="str">
            <v>0</v>
          </cell>
          <cell r="M215" t="str">
            <v>0</v>
          </cell>
          <cell r="N215" t="str">
            <v>0</v>
          </cell>
          <cell r="O215" t="str">
            <v>0</v>
          </cell>
          <cell r="P215" t="str">
            <v>0</v>
          </cell>
          <cell r="Q215" t="str">
            <v>0</v>
          </cell>
          <cell r="R215" t="str">
            <v>0</v>
          </cell>
          <cell r="S215" t="str">
            <v>0</v>
          </cell>
          <cell r="T215" t="str">
            <v>0</v>
          </cell>
          <cell r="U215" t="str">
            <v>0</v>
          </cell>
          <cell r="V215" t="str">
            <v>0</v>
          </cell>
          <cell r="W215" t="str">
            <v>0</v>
          </cell>
          <cell r="X215" t="str">
            <v>0</v>
          </cell>
          <cell r="Y215" t="str">
            <v>0</v>
          </cell>
          <cell r="Z215" t="str">
            <v>0</v>
          </cell>
          <cell r="AA215" t="str">
            <v>0</v>
          </cell>
          <cell r="AB215" t="str">
            <v>0</v>
          </cell>
          <cell r="AC215" t="str">
            <v>0</v>
          </cell>
          <cell r="AD215" t="str">
            <v>0</v>
          </cell>
          <cell r="AE215" t="str">
            <v>0</v>
          </cell>
          <cell r="AF215" t="str">
            <v>0</v>
          </cell>
          <cell r="AG215" t="str">
            <v>0</v>
          </cell>
          <cell r="AH215" t="str">
            <v>0</v>
          </cell>
          <cell r="AL215" t="str">
            <v>PHX - New Operations Comm Center (P665031)</v>
          </cell>
          <cell r="AM215" t="str">
            <v>0</v>
          </cell>
          <cell r="AN215" t="str">
            <v>0</v>
          </cell>
          <cell r="AO215" t="str">
            <v>0</v>
          </cell>
        </row>
        <row r="216">
          <cell r="B216" t="str">
            <v>PVD - Glycol Tank Relocation (P000655)</v>
          </cell>
          <cell r="C216" t="str">
            <v>0</v>
          </cell>
          <cell r="D216" t="str">
            <v>0</v>
          </cell>
          <cell r="E216" t="str">
            <v>0</v>
          </cell>
          <cell r="F216" t="str">
            <v>0</v>
          </cell>
          <cell r="G216" t="str">
            <v>0</v>
          </cell>
          <cell r="H216" t="str">
            <v>0</v>
          </cell>
          <cell r="I216" t="str">
            <v>0</v>
          </cell>
          <cell r="J216" t="str">
            <v>0</v>
          </cell>
          <cell r="K216" t="str">
            <v>0</v>
          </cell>
          <cell r="L216" t="str">
            <v>0</v>
          </cell>
          <cell r="M216" t="str">
            <v>0</v>
          </cell>
          <cell r="N216" t="str">
            <v>0</v>
          </cell>
          <cell r="O216" t="str">
            <v>0</v>
          </cell>
          <cell r="P216" t="str">
            <v>0</v>
          </cell>
          <cell r="Q216" t="str">
            <v>0</v>
          </cell>
          <cell r="R216" t="str">
            <v>0</v>
          </cell>
          <cell r="S216" t="str">
            <v>0</v>
          </cell>
          <cell r="T216" t="str">
            <v>0</v>
          </cell>
          <cell r="U216" t="str">
            <v>0</v>
          </cell>
          <cell r="V216" t="str">
            <v>0</v>
          </cell>
          <cell r="W216" t="str">
            <v>0</v>
          </cell>
          <cell r="X216" t="str">
            <v>0</v>
          </cell>
          <cell r="Y216" t="str">
            <v>0</v>
          </cell>
          <cell r="Z216" t="str">
            <v>0</v>
          </cell>
          <cell r="AA216" t="str">
            <v>0</v>
          </cell>
          <cell r="AB216" t="str">
            <v>0</v>
          </cell>
          <cell r="AC216" t="str">
            <v>0</v>
          </cell>
          <cell r="AD216" t="str">
            <v>0</v>
          </cell>
          <cell r="AE216" t="str">
            <v>0</v>
          </cell>
          <cell r="AF216" t="str">
            <v>0</v>
          </cell>
          <cell r="AG216" t="str">
            <v>0</v>
          </cell>
          <cell r="AH216" t="str">
            <v>0</v>
          </cell>
          <cell r="AL216" t="str">
            <v>PVD - Glycol Tank Relocation (P000655)</v>
          </cell>
          <cell r="AM216" t="str">
            <v>0</v>
          </cell>
          <cell r="AN216" t="str">
            <v>0</v>
          </cell>
          <cell r="AO216" t="str">
            <v>0</v>
          </cell>
        </row>
        <row r="217">
          <cell r="B217" t="str">
            <v>LAX - Office Construction (P440005)</v>
          </cell>
          <cell r="C217" t="str">
            <v>0</v>
          </cell>
          <cell r="D217" t="str">
            <v>0</v>
          </cell>
          <cell r="E217" t="str">
            <v>0</v>
          </cell>
          <cell r="F217" t="str">
            <v>0</v>
          </cell>
          <cell r="G217" t="str">
            <v>0</v>
          </cell>
          <cell r="H217" t="str">
            <v>0</v>
          </cell>
          <cell r="I217" t="str">
            <v>0</v>
          </cell>
          <cell r="J217" t="str">
            <v>0</v>
          </cell>
          <cell r="K217" t="str">
            <v>0</v>
          </cell>
          <cell r="L217" t="str">
            <v>0</v>
          </cell>
          <cell r="M217" t="str">
            <v>0</v>
          </cell>
          <cell r="N217" t="str">
            <v>0</v>
          </cell>
          <cell r="O217" t="str">
            <v>0</v>
          </cell>
          <cell r="P217" t="str">
            <v>0</v>
          </cell>
          <cell r="Q217" t="str">
            <v>0</v>
          </cell>
          <cell r="R217" t="str">
            <v>0</v>
          </cell>
          <cell r="S217" t="str">
            <v>0</v>
          </cell>
          <cell r="T217" t="str">
            <v>0</v>
          </cell>
          <cell r="U217" t="str">
            <v>0</v>
          </cell>
          <cell r="V217" t="str">
            <v>0</v>
          </cell>
          <cell r="W217" t="str">
            <v>0</v>
          </cell>
          <cell r="X217" t="str">
            <v>0</v>
          </cell>
          <cell r="Y217" t="str">
            <v>0</v>
          </cell>
          <cell r="Z217" t="str">
            <v>0</v>
          </cell>
          <cell r="AA217" t="str">
            <v>0</v>
          </cell>
          <cell r="AB217" t="str">
            <v>0</v>
          </cell>
          <cell r="AC217" t="str">
            <v>0</v>
          </cell>
          <cell r="AD217" t="str">
            <v>0</v>
          </cell>
          <cell r="AE217" t="str">
            <v>0</v>
          </cell>
          <cell r="AF217" t="str">
            <v>0</v>
          </cell>
          <cell r="AG217" t="str">
            <v>0</v>
          </cell>
          <cell r="AH217" t="str">
            <v>0</v>
          </cell>
          <cell r="AL217" t="str">
            <v>LAX - Office Construction (P440005)</v>
          </cell>
          <cell r="AM217" t="str">
            <v>0</v>
          </cell>
          <cell r="AN217" t="str">
            <v>0</v>
          </cell>
          <cell r="AO217" t="str">
            <v>0</v>
          </cell>
        </row>
        <row r="218">
          <cell r="B218" t="str">
            <v>BWI Prov - Miscellaneous Facility Improvements (P665007)</v>
          </cell>
          <cell r="C218" t="str">
            <v>0</v>
          </cell>
          <cell r="D218" t="str">
            <v>0</v>
          </cell>
          <cell r="E218" t="str">
            <v>0</v>
          </cell>
          <cell r="F218" t="str">
            <v>0</v>
          </cell>
          <cell r="G218" t="str">
            <v>0</v>
          </cell>
          <cell r="H218" t="str">
            <v>0</v>
          </cell>
          <cell r="I218" t="str">
            <v>0</v>
          </cell>
          <cell r="J218" t="str">
            <v>0</v>
          </cell>
          <cell r="K218" t="str">
            <v>0</v>
          </cell>
          <cell r="L218" t="str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49500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49500</v>
          </cell>
          <cell r="AC218">
            <v>0</v>
          </cell>
          <cell r="AD218">
            <v>0</v>
          </cell>
          <cell r="AE218">
            <v>0</v>
          </cell>
          <cell r="AF218" t="str">
            <v>0</v>
          </cell>
          <cell r="AG218" t="str">
            <v>0</v>
          </cell>
          <cell r="AH218" t="str">
            <v>0</v>
          </cell>
          <cell r="AL218" t="str">
            <v>BWI Prov - Miscellaneous Facility Improvements (P665007)</v>
          </cell>
          <cell r="AM218">
            <v>0</v>
          </cell>
          <cell r="AN218">
            <v>49500</v>
          </cell>
          <cell r="AO218">
            <v>0</v>
          </cell>
        </row>
        <row r="219">
          <cell r="B219" t="str">
            <v>DMX - Wash Rack Storage (P505007)</v>
          </cell>
          <cell r="C219" t="str">
            <v>0</v>
          </cell>
          <cell r="D219" t="str">
            <v>0</v>
          </cell>
          <cell r="E219" t="str">
            <v>0</v>
          </cell>
          <cell r="F219" t="str">
            <v>0</v>
          </cell>
          <cell r="G219" t="str">
            <v>0</v>
          </cell>
          <cell r="H219" t="str">
            <v>0</v>
          </cell>
          <cell r="I219" t="str">
            <v>0</v>
          </cell>
          <cell r="J219" t="str">
            <v>0</v>
          </cell>
          <cell r="K219" t="str">
            <v>0</v>
          </cell>
          <cell r="L219" t="str">
            <v>0</v>
          </cell>
          <cell r="M219">
            <v>0</v>
          </cell>
          <cell r="N219">
            <v>0</v>
          </cell>
          <cell r="O219">
            <v>0</v>
          </cell>
          <cell r="P219">
            <v>46998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46998</v>
          </cell>
          <cell r="AC219">
            <v>0</v>
          </cell>
          <cell r="AD219">
            <v>0</v>
          </cell>
          <cell r="AE219">
            <v>0</v>
          </cell>
          <cell r="AF219" t="str">
            <v>0</v>
          </cell>
          <cell r="AG219" t="str">
            <v>0</v>
          </cell>
          <cell r="AH219" t="str">
            <v>0</v>
          </cell>
          <cell r="AL219" t="str">
            <v>DMX - Wash Rack Storage (P505007)</v>
          </cell>
          <cell r="AM219">
            <v>0</v>
          </cell>
          <cell r="AN219">
            <v>46998</v>
          </cell>
          <cell r="AO219">
            <v>0</v>
          </cell>
        </row>
        <row r="220">
          <cell r="B220" t="str">
            <v>SMF - Cargo Facility Remodel (P665039)</v>
          </cell>
          <cell r="C220" t="str">
            <v>0</v>
          </cell>
          <cell r="D220" t="str">
            <v>0</v>
          </cell>
          <cell r="E220" t="str">
            <v>0</v>
          </cell>
          <cell r="F220" t="str">
            <v>0</v>
          </cell>
          <cell r="G220" t="str">
            <v>0</v>
          </cell>
          <cell r="H220" t="str">
            <v>0</v>
          </cell>
          <cell r="I220" t="str">
            <v>0</v>
          </cell>
          <cell r="J220" t="str">
            <v>0</v>
          </cell>
          <cell r="K220" t="str">
            <v>0</v>
          </cell>
          <cell r="L220" t="str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36000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36000</v>
          </cell>
          <cell r="AC220">
            <v>0</v>
          </cell>
          <cell r="AD220">
            <v>0</v>
          </cell>
          <cell r="AE220">
            <v>0</v>
          </cell>
          <cell r="AF220" t="str">
            <v>0</v>
          </cell>
          <cell r="AG220" t="str">
            <v>0</v>
          </cell>
          <cell r="AH220" t="str">
            <v>0</v>
          </cell>
          <cell r="AL220" t="str">
            <v>SMF - Cargo Facility Remodel (P665039)</v>
          </cell>
          <cell r="AM220">
            <v>0</v>
          </cell>
          <cell r="AN220">
            <v>36000</v>
          </cell>
          <cell r="AO220">
            <v>0</v>
          </cell>
        </row>
        <row r="221">
          <cell r="B221" t="str">
            <v>PHL Prov - Ice Room Freezer (P665030)</v>
          </cell>
          <cell r="C221" t="str">
            <v>0</v>
          </cell>
          <cell r="D221" t="str">
            <v>0</v>
          </cell>
          <cell r="E221" t="str">
            <v>0</v>
          </cell>
          <cell r="F221" t="str">
            <v>0</v>
          </cell>
          <cell r="G221" t="str">
            <v>0</v>
          </cell>
          <cell r="H221" t="str">
            <v>0</v>
          </cell>
          <cell r="I221" t="str">
            <v>0</v>
          </cell>
          <cell r="J221" t="str">
            <v>0</v>
          </cell>
          <cell r="K221" t="str">
            <v>0</v>
          </cell>
          <cell r="L221" t="str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24000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24000</v>
          </cell>
          <cell r="AC221">
            <v>0</v>
          </cell>
          <cell r="AD221">
            <v>0</v>
          </cell>
          <cell r="AE221">
            <v>0</v>
          </cell>
          <cell r="AF221" t="str">
            <v>0</v>
          </cell>
          <cell r="AG221" t="str">
            <v>0</v>
          </cell>
          <cell r="AH221" t="str">
            <v>0</v>
          </cell>
          <cell r="AL221" t="str">
            <v>PHL Prov - Ice Room Freezer (P665030)</v>
          </cell>
          <cell r="AM221">
            <v>0</v>
          </cell>
          <cell r="AN221">
            <v>24000</v>
          </cell>
          <cell r="AO221">
            <v>0</v>
          </cell>
        </row>
        <row r="222">
          <cell r="B222" t="str">
            <v>BUR - New Walkin Cooler (P510004)</v>
          </cell>
          <cell r="C222" t="str">
            <v>0</v>
          </cell>
          <cell r="D222" t="str">
            <v>0</v>
          </cell>
          <cell r="E222" t="str">
            <v>0</v>
          </cell>
          <cell r="F222" t="str">
            <v>0</v>
          </cell>
          <cell r="G222" t="str">
            <v>0</v>
          </cell>
          <cell r="H222" t="str">
            <v>0</v>
          </cell>
          <cell r="I222" t="str">
            <v>0</v>
          </cell>
          <cell r="J222" t="str">
            <v>0</v>
          </cell>
          <cell r="K222" t="str">
            <v>0</v>
          </cell>
          <cell r="L222" t="str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23812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23812</v>
          </cell>
          <cell r="AC222">
            <v>0</v>
          </cell>
          <cell r="AD222">
            <v>0</v>
          </cell>
          <cell r="AE222">
            <v>0</v>
          </cell>
          <cell r="AF222" t="str">
            <v>0</v>
          </cell>
          <cell r="AG222" t="str">
            <v>0</v>
          </cell>
          <cell r="AH222" t="str">
            <v>0</v>
          </cell>
          <cell r="AL222" t="str">
            <v>BUR - New Walkin Cooler (P510004)</v>
          </cell>
          <cell r="AM222">
            <v>0</v>
          </cell>
          <cell r="AN222">
            <v>23812</v>
          </cell>
          <cell r="AO222">
            <v>0</v>
          </cell>
        </row>
        <row r="223">
          <cell r="B223" t="str">
            <v>LAS - Two Gate Expansion (P665013)</v>
          </cell>
          <cell r="C223" t="str">
            <v>0</v>
          </cell>
          <cell r="D223" t="str">
            <v>0</v>
          </cell>
          <cell r="E223" t="str">
            <v>0</v>
          </cell>
          <cell r="F223" t="str">
            <v>0</v>
          </cell>
          <cell r="G223" t="str">
            <v>0</v>
          </cell>
          <cell r="H223" t="str">
            <v>0</v>
          </cell>
          <cell r="I223" t="str">
            <v>0</v>
          </cell>
          <cell r="J223" t="str">
            <v>0</v>
          </cell>
          <cell r="K223" t="str">
            <v>0</v>
          </cell>
          <cell r="L223" t="str">
            <v>0</v>
          </cell>
          <cell r="M223" t="str">
            <v>0</v>
          </cell>
          <cell r="N223" t="str">
            <v>0</v>
          </cell>
          <cell r="O223" t="str">
            <v>0</v>
          </cell>
          <cell r="P223" t="str">
            <v>0</v>
          </cell>
          <cell r="Q223" t="str">
            <v>0</v>
          </cell>
          <cell r="R223" t="str">
            <v>0</v>
          </cell>
          <cell r="S223" t="str">
            <v>0</v>
          </cell>
          <cell r="T223" t="str">
            <v>0</v>
          </cell>
          <cell r="U223" t="str">
            <v>0</v>
          </cell>
          <cell r="V223" t="str">
            <v>0</v>
          </cell>
          <cell r="W223" t="str">
            <v>0</v>
          </cell>
          <cell r="X223" t="str">
            <v>0</v>
          </cell>
          <cell r="Y223" t="str">
            <v>0</v>
          </cell>
          <cell r="Z223" t="str">
            <v>0</v>
          </cell>
          <cell r="AA223" t="str">
            <v>0</v>
          </cell>
          <cell r="AB223" t="str">
            <v>0</v>
          </cell>
          <cell r="AC223" t="str">
            <v>0</v>
          </cell>
          <cell r="AD223" t="str">
            <v>0</v>
          </cell>
          <cell r="AE223" t="str">
            <v>0</v>
          </cell>
          <cell r="AF223" t="str">
            <v>0</v>
          </cell>
          <cell r="AG223" t="str">
            <v>0</v>
          </cell>
          <cell r="AH223" t="str">
            <v>0</v>
          </cell>
          <cell r="AL223" t="str">
            <v>LAS - Two Gate Expansion (P665013)</v>
          </cell>
          <cell r="AM223" t="str">
            <v>0</v>
          </cell>
          <cell r="AN223" t="str">
            <v>0</v>
          </cell>
          <cell r="AO223" t="str">
            <v>0</v>
          </cell>
        </row>
        <row r="224">
          <cell r="B224" t="str">
            <v>MCI - Remodel Entire Cargo Facility (P665017)</v>
          </cell>
          <cell r="C224" t="str">
            <v>0</v>
          </cell>
          <cell r="D224" t="str">
            <v>0</v>
          </cell>
          <cell r="E224" t="str">
            <v>0</v>
          </cell>
          <cell r="F224" t="str">
            <v>0</v>
          </cell>
          <cell r="G224" t="str">
            <v>0</v>
          </cell>
          <cell r="H224" t="str">
            <v>0</v>
          </cell>
          <cell r="I224" t="str">
            <v>0</v>
          </cell>
          <cell r="J224" t="str">
            <v>0</v>
          </cell>
          <cell r="K224" t="str">
            <v>0</v>
          </cell>
          <cell r="L224" t="str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7300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7300</v>
          </cell>
          <cell r="AC224">
            <v>0</v>
          </cell>
          <cell r="AD224">
            <v>0</v>
          </cell>
          <cell r="AE224">
            <v>0</v>
          </cell>
          <cell r="AF224" t="str">
            <v>0</v>
          </cell>
          <cell r="AG224" t="str">
            <v>0</v>
          </cell>
          <cell r="AH224" t="str">
            <v>0</v>
          </cell>
          <cell r="AL224" t="str">
            <v>MCI - Remodel Entire Cargo Facility (P665017)</v>
          </cell>
          <cell r="AM224">
            <v>0</v>
          </cell>
          <cell r="AN224">
            <v>7300</v>
          </cell>
          <cell r="AO224">
            <v>0</v>
          </cell>
        </row>
        <row r="225">
          <cell r="B225" t="str">
            <v>ELP - Additional Skycap Podium (P510006)</v>
          </cell>
          <cell r="C225" t="str">
            <v>0</v>
          </cell>
          <cell r="D225" t="str">
            <v>0</v>
          </cell>
          <cell r="E225" t="str">
            <v>0</v>
          </cell>
          <cell r="F225" t="str">
            <v>0</v>
          </cell>
          <cell r="G225" t="str">
            <v>0</v>
          </cell>
          <cell r="H225" t="str">
            <v>0</v>
          </cell>
          <cell r="I225" t="str">
            <v>0</v>
          </cell>
          <cell r="J225" t="str">
            <v>0</v>
          </cell>
          <cell r="K225" t="str">
            <v>0</v>
          </cell>
          <cell r="L225" t="str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1444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1444</v>
          </cell>
          <cell r="AC225">
            <v>0</v>
          </cell>
          <cell r="AD225">
            <v>0</v>
          </cell>
          <cell r="AE225">
            <v>0</v>
          </cell>
          <cell r="AF225" t="str">
            <v>0</v>
          </cell>
          <cell r="AG225" t="str">
            <v>0</v>
          </cell>
          <cell r="AH225" t="str">
            <v>0</v>
          </cell>
          <cell r="AL225" t="str">
            <v>ELP - Additional Skycap Podium (P510006)</v>
          </cell>
          <cell r="AM225">
            <v>0</v>
          </cell>
          <cell r="AN225">
            <v>1444</v>
          </cell>
          <cell r="AO225">
            <v>0</v>
          </cell>
        </row>
        <row r="226">
          <cell r="B226" t="str">
            <v>HDQ Expansion Building And Site Work Package (P129060)</v>
          </cell>
          <cell r="C226">
            <v>339</v>
          </cell>
          <cell r="D226">
            <v>0</v>
          </cell>
          <cell r="E226">
            <v>-339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 t="str">
            <v>0</v>
          </cell>
          <cell r="N226" t="str">
            <v>0</v>
          </cell>
          <cell r="O226">
            <v>0</v>
          </cell>
          <cell r="P226" t="str">
            <v>0</v>
          </cell>
          <cell r="Q226" t="str">
            <v>0</v>
          </cell>
          <cell r="R226" t="str">
            <v>0</v>
          </cell>
          <cell r="S226" t="str">
            <v>0</v>
          </cell>
          <cell r="T226" t="str">
            <v>0</v>
          </cell>
          <cell r="U226" t="str">
            <v>0</v>
          </cell>
          <cell r="V226" t="str">
            <v>0</v>
          </cell>
          <cell r="W226" t="str">
            <v>0</v>
          </cell>
          <cell r="X226" t="str">
            <v>0</v>
          </cell>
          <cell r="Y226" t="str">
            <v>0</v>
          </cell>
          <cell r="Z226" t="str">
            <v>0</v>
          </cell>
          <cell r="AA226" t="str">
            <v>0</v>
          </cell>
          <cell r="AB226" t="str">
            <v>0</v>
          </cell>
          <cell r="AC226" t="str">
            <v>0</v>
          </cell>
          <cell r="AD226" t="str">
            <v>0</v>
          </cell>
          <cell r="AE226" t="str">
            <v>0</v>
          </cell>
          <cell r="AF226">
            <v>502715</v>
          </cell>
          <cell r="AG226">
            <v>19232585</v>
          </cell>
          <cell r="AH226">
            <v>3885615</v>
          </cell>
          <cell r="AL226" t="str">
            <v>HDQ Expansion Building And Site Work Package (P129060)</v>
          </cell>
          <cell r="AM226">
            <v>0</v>
          </cell>
          <cell r="AN226" t="str">
            <v>0</v>
          </cell>
          <cell r="AO226" t="str">
            <v>0</v>
          </cell>
        </row>
        <row r="227">
          <cell r="B227" t="str">
            <v>Sockeye (P404001)</v>
          </cell>
          <cell r="C227" t="str">
            <v>0</v>
          </cell>
          <cell r="D227" t="str">
            <v>0</v>
          </cell>
          <cell r="E227" t="str">
            <v>0</v>
          </cell>
          <cell r="F227" t="str">
            <v>0</v>
          </cell>
          <cell r="G227" t="str">
            <v>0</v>
          </cell>
          <cell r="H227" t="str">
            <v>0</v>
          </cell>
          <cell r="I227" t="str">
            <v>0</v>
          </cell>
          <cell r="J227" t="str">
            <v>0</v>
          </cell>
          <cell r="K227" t="str">
            <v>0</v>
          </cell>
          <cell r="L227" t="str">
            <v>0</v>
          </cell>
          <cell r="M227" t="str">
            <v>0</v>
          </cell>
          <cell r="N227" t="str">
            <v>0</v>
          </cell>
          <cell r="O227" t="str">
            <v>0</v>
          </cell>
          <cell r="P227" t="str">
            <v>0</v>
          </cell>
          <cell r="Q227" t="str">
            <v>0</v>
          </cell>
          <cell r="R227" t="str">
            <v>0</v>
          </cell>
          <cell r="S227" t="str">
            <v>0</v>
          </cell>
          <cell r="T227" t="str">
            <v>0</v>
          </cell>
          <cell r="U227" t="str">
            <v>0</v>
          </cell>
          <cell r="V227" t="str">
            <v>0</v>
          </cell>
          <cell r="W227" t="str">
            <v>0</v>
          </cell>
          <cell r="X227" t="str">
            <v>0</v>
          </cell>
          <cell r="Y227" t="str">
            <v>0</v>
          </cell>
          <cell r="Z227" t="str">
            <v>0</v>
          </cell>
          <cell r="AA227" t="str">
            <v>0</v>
          </cell>
          <cell r="AB227" t="str">
            <v>0</v>
          </cell>
          <cell r="AC227" t="str">
            <v>0</v>
          </cell>
          <cell r="AD227" t="str">
            <v>0</v>
          </cell>
          <cell r="AE227" t="str">
            <v>0</v>
          </cell>
          <cell r="AF227" t="str">
            <v>0</v>
          </cell>
          <cell r="AG227">
            <v>11829</v>
          </cell>
          <cell r="AH227">
            <v>-20747</v>
          </cell>
          <cell r="AL227" t="str">
            <v>Sockeye (P404001)</v>
          </cell>
          <cell r="AM227" t="str">
            <v>0</v>
          </cell>
          <cell r="AN227" t="str">
            <v>0</v>
          </cell>
          <cell r="AO227" t="str">
            <v>0</v>
          </cell>
        </row>
        <row r="228">
          <cell r="B228" t="str">
            <v>2005 - New City #1 (P410062)</v>
          </cell>
          <cell r="C228" t="str">
            <v>0</v>
          </cell>
          <cell r="D228" t="str">
            <v>0</v>
          </cell>
          <cell r="E228" t="str">
            <v>0</v>
          </cell>
          <cell r="F228" t="str">
            <v>0</v>
          </cell>
          <cell r="G228" t="str">
            <v>0</v>
          </cell>
          <cell r="H228" t="str">
            <v>0</v>
          </cell>
          <cell r="I228" t="str">
            <v>0</v>
          </cell>
          <cell r="J228" t="str">
            <v>0</v>
          </cell>
          <cell r="K228" t="str">
            <v>0</v>
          </cell>
          <cell r="L228" t="str">
            <v>0</v>
          </cell>
          <cell r="M228" t="str">
            <v>0</v>
          </cell>
          <cell r="N228" t="str">
            <v>0</v>
          </cell>
          <cell r="O228" t="str">
            <v>0</v>
          </cell>
          <cell r="P228" t="str">
            <v>0</v>
          </cell>
          <cell r="Q228" t="str">
            <v>0</v>
          </cell>
          <cell r="R228" t="str">
            <v>0</v>
          </cell>
          <cell r="S228" t="str">
            <v>0</v>
          </cell>
          <cell r="T228" t="str">
            <v>0</v>
          </cell>
          <cell r="U228" t="str">
            <v>0</v>
          </cell>
          <cell r="V228" t="str">
            <v>0</v>
          </cell>
          <cell r="W228" t="str">
            <v>0</v>
          </cell>
          <cell r="X228" t="str">
            <v>0</v>
          </cell>
          <cell r="Y228" t="str">
            <v>0</v>
          </cell>
          <cell r="Z228" t="str">
            <v>0</v>
          </cell>
          <cell r="AA228" t="str">
            <v>0</v>
          </cell>
          <cell r="AB228" t="str">
            <v>0</v>
          </cell>
          <cell r="AC228" t="str">
            <v>0</v>
          </cell>
          <cell r="AD228" t="str">
            <v>0</v>
          </cell>
          <cell r="AE228" t="str">
            <v>0</v>
          </cell>
          <cell r="AF228" t="str">
            <v>0</v>
          </cell>
          <cell r="AG228" t="str">
            <v>0</v>
          </cell>
          <cell r="AH228">
            <v>822936</v>
          </cell>
          <cell r="AL228" t="str">
            <v>2005 - New City #1 (P410062)</v>
          </cell>
          <cell r="AM228" t="str">
            <v>0</v>
          </cell>
          <cell r="AN228" t="str">
            <v>0</v>
          </cell>
          <cell r="AO228" t="str">
            <v>0</v>
          </cell>
        </row>
        <row r="229">
          <cell r="B229" t="str">
            <v>SJC - Facility Provisioning Relocation (P210740)</v>
          </cell>
          <cell r="C229" t="str">
            <v>0</v>
          </cell>
          <cell r="D229" t="str">
            <v>0</v>
          </cell>
          <cell r="E229" t="str">
            <v>0</v>
          </cell>
          <cell r="F229" t="str">
            <v>0</v>
          </cell>
          <cell r="G229" t="str">
            <v>0</v>
          </cell>
          <cell r="H229" t="str">
            <v>0</v>
          </cell>
          <cell r="I229" t="str">
            <v>0</v>
          </cell>
          <cell r="J229" t="str">
            <v>0</v>
          </cell>
          <cell r="K229" t="str">
            <v>0</v>
          </cell>
          <cell r="L229" t="str">
            <v>0</v>
          </cell>
          <cell r="M229" t="str">
            <v>0</v>
          </cell>
          <cell r="N229" t="str">
            <v>0</v>
          </cell>
          <cell r="O229" t="str">
            <v>0</v>
          </cell>
          <cell r="P229" t="str">
            <v>0</v>
          </cell>
          <cell r="Q229" t="str">
            <v>0</v>
          </cell>
          <cell r="R229" t="str">
            <v>0</v>
          </cell>
          <cell r="S229" t="str">
            <v>0</v>
          </cell>
          <cell r="T229" t="str">
            <v>0</v>
          </cell>
          <cell r="U229" t="str">
            <v>0</v>
          </cell>
          <cell r="V229" t="str">
            <v>0</v>
          </cell>
          <cell r="W229" t="str">
            <v>0</v>
          </cell>
          <cell r="X229" t="str">
            <v>0</v>
          </cell>
          <cell r="Y229" t="str">
            <v>0</v>
          </cell>
          <cell r="Z229" t="str">
            <v>0</v>
          </cell>
          <cell r="AA229" t="str">
            <v>0</v>
          </cell>
          <cell r="AB229" t="str">
            <v>0</v>
          </cell>
          <cell r="AC229" t="str">
            <v>0</v>
          </cell>
          <cell r="AD229" t="str">
            <v>0</v>
          </cell>
          <cell r="AE229" t="str">
            <v>0</v>
          </cell>
          <cell r="AF229" t="str">
            <v>0</v>
          </cell>
          <cell r="AG229" t="str">
            <v>0</v>
          </cell>
          <cell r="AH229" t="str">
            <v>0</v>
          </cell>
          <cell r="AL229" t="str">
            <v>SJC - Facility Provisioning Relocation (P210740)</v>
          </cell>
          <cell r="AM229" t="str">
            <v>0</v>
          </cell>
          <cell r="AN229" t="str">
            <v>0</v>
          </cell>
          <cell r="AO229" t="str">
            <v>0</v>
          </cell>
        </row>
        <row r="230">
          <cell r="B230" t="str">
            <v>OAK - New Line MX Facility (P505012)</v>
          </cell>
          <cell r="C230" t="str">
            <v>0</v>
          </cell>
          <cell r="D230" t="str">
            <v>0</v>
          </cell>
          <cell r="E230" t="str">
            <v>0</v>
          </cell>
          <cell r="F230" t="str">
            <v>0</v>
          </cell>
          <cell r="G230" t="str">
            <v>0</v>
          </cell>
          <cell r="H230" t="str">
            <v>0</v>
          </cell>
          <cell r="I230" t="str">
            <v>0</v>
          </cell>
          <cell r="J230" t="str">
            <v>0</v>
          </cell>
          <cell r="K230" t="str">
            <v>0</v>
          </cell>
          <cell r="L230" t="str">
            <v>0</v>
          </cell>
          <cell r="M230" t="str">
            <v>0</v>
          </cell>
          <cell r="N230" t="str">
            <v>0</v>
          </cell>
          <cell r="O230" t="str">
            <v>0</v>
          </cell>
          <cell r="P230" t="str">
            <v>0</v>
          </cell>
          <cell r="Q230" t="str">
            <v>0</v>
          </cell>
          <cell r="R230" t="str">
            <v>0</v>
          </cell>
          <cell r="S230" t="str">
            <v>0</v>
          </cell>
          <cell r="T230" t="str">
            <v>0</v>
          </cell>
          <cell r="U230" t="str">
            <v>0</v>
          </cell>
          <cell r="V230" t="str">
            <v>0</v>
          </cell>
          <cell r="W230" t="str">
            <v>0</v>
          </cell>
          <cell r="X230" t="str">
            <v>0</v>
          </cell>
          <cell r="Y230" t="str">
            <v>0</v>
          </cell>
          <cell r="Z230" t="str">
            <v>0</v>
          </cell>
          <cell r="AA230" t="str">
            <v>0</v>
          </cell>
          <cell r="AB230" t="str">
            <v>0</v>
          </cell>
          <cell r="AC230" t="str">
            <v>0</v>
          </cell>
          <cell r="AD230" t="str">
            <v>0</v>
          </cell>
          <cell r="AE230" t="str">
            <v>0</v>
          </cell>
          <cell r="AF230" t="str">
            <v>0</v>
          </cell>
          <cell r="AG230" t="str">
            <v>0</v>
          </cell>
          <cell r="AH230" t="str">
            <v>0</v>
          </cell>
          <cell r="AL230" t="str">
            <v>OAK - New Line MX Facility (P505012)</v>
          </cell>
          <cell r="AM230" t="str">
            <v>0</v>
          </cell>
          <cell r="AN230" t="str">
            <v>0</v>
          </cell>
          <cell r="AO230" t="str">
            <v>0</v>
          </cell>
        </row>
        <row r="231">
          <cell r="B231" t="str">
            <v>RNO - ATO/T-Point Expansion (P207020)</v>
          </cell>
          <cell r="C231" t="str">
            <v>0</v>
          </cell>
          <cell r="D231" t="str">
            <v>0</v>
          </cell>
          <cell r="E231" t="str">
            <v>0</v>
          </cell>
          <cell r="F231" t="str">
            <v>0</v>
          </cell>
          <cell r="G231" t="str">
            <v>0</v>
          </cell>
          <cell r="H231" t="str">
            <v>0</v>
          </cell>
          <cell r="I231" t="str">
            <v>0</v>
          </cell>
          <cell r="J231" t="str">
            <v>0</v>
          </cell>
          <cell r="K231" t="str">
            <v>0</v>
          </cell>
          <cell r="L231" t="str">
            <v>0</v>
          </cell>
          <cell r="M231" t="str">
            <v>0</v>
          </cell>
          <cell r="N231" t="str">
            <v>0</v>
          </cell>
          <cell r="O231" t="str">
            <v>0</v>
          </cell>
          <cell r="P231" t="str">
            <v>0</v>
          </cell>
          <cell r="Q231" t="str">
            <v>0</v>
          </cell>
          <cell r="R231" t="str">
            <v>0</v>
          </cell>
          <cell r="S231" t="str">
            <v>0</v>
          </cell>
          <cell r="T231" t="str">
            <v>0</v>
          </cell>
          <cell r="U231" t="str">
            <v>0</v>
          </cell>
          <cell r="V231" t="str">
            <v>0</v>
          </cell>
          <cell r="W231" t="str">
            <v>0</v>
          </cell>
          <cell r="X231" t="str">
            <v>0</v>
          </cell>
          <cell r="Y231" t="str">
            <v>0</v>
          </cell>
          <cell r="Z231" t="str">
            <v>0</v>
          </cell>
          <cell r="AA231" t="str">
            <v>0</v>
          </cell>
          <cell r="AB231" t="str">
            <v>0</v>
          </cell>
          <cell r="AC231" t="str">
            <v>0</v>
          </cell>
          <cell r="AD231" t="str">
            <v>0</v>
          </cell>
          <cell r="AE231" t="str">
            <v>0</v>
          </cell>
          <cell r="AF231" t="str">
            <v>0</v>
          </cell>
          <cell r="AG231" t="str">
            <v>0</v>
          </cell>
          <cell r="AH231" t="str">
            <v>0</v>
          </cell>
          <cell r="AL231" t="str">
            <v>RNO - ATO/T-Point Expansion (P207020)</v>
          </cell>
          <cell r="AM231" t="str">
            <v>0</v>
          </cell>
          <cell r="AN231" t="str">
            <v>0</v>
          </cell>
          <cell r="AO231" t="str">
            <v>0</v>
          </cell>
        </row>
        <row r="232">
          <cell r="B232" t="str">
            <v>LIT - Replace Jetbridge Gate 11 (P410016)</v>
          </cell>
          <cell r="C232" t="str">
            <v>0</v>
          </cell>
          <cell r="D232" t="str">
            <v>0</v>
          </cell>
          <cell r="E232" t="str">
            <v>0</v>
          </cell>
          <cell r="F232" t="str">
            <v>0</v>
          </cell>
          <cell r="G232" t="str">
            <v>0</v>
          </cell>
          <cell r="H232" t="str">
            <v>0</v>
          </cell>
          <cell r="I232" t="str">
            <v>0</v>
          </cell>
          <cell r="J232" t="str">
            <v>0</v>
          </cell>
          <cell r="K232" t="str">
            <v>0</v>
          </cell>
          <cell r="L232" t="str">
            <v>0</v>
          </cell>
          <cell r="M232" t="str">
            <v>0</v>
          </cell>
          <cell r="N232" t="str">
            <v>0</v>
          </cell>
          <cell r="O232" t="str">
            <v>0</v>
          </cell>
          <cell r="P232" t="str">
            <v>0</v>
          </cell>
          <cell r="Q232" t="str">
            <v>0</v>
          </cell>
          <cell r="R232" t="str">
            <v>0</v>
          </cell>
          <cell r="S232" t="str">
            <v>0</v>
          </cell>
          <cell r="T232" t="str">
            <v>0</v>
          </cell>
          <cell r="U232" t="str">
            <v>0</v>
          </cell>
          <cell r="V232" t="str">
            <v>0</v>
          </cell>
          <cell r="W232" t="str">
            <v>0</v>
          </cell>
          <cell r="X232" t="str">
            <v>0</v>
          </cell>
          <cell r="Y232" t="str">
            <v>0</v>
          </cell>
          <cell r="Z232" t="str">
            <v>0</v>
          </cell>
          <cell r="AA232" t="str">
            <v>0</v>
          </cell>
          <cell r="AB232" t="str">
            <v>0</v>
          </cell>
          <cell r="AC232" t="str">
            <v>0</v>
          </cell>
          <cell r="AD232" t="str">
            <v>0</v>
          </cell>
          <cell r="AE232" t="str">
            <v>0</v>
          </cell>
          <cell r="AF232" t="str">
            <v>0</v>
          </cell>
          <cell r="AG232" t="str">
            <v>0</v>
          </cell>
          <cell r="AH232">
            <v>685425</v>
          </cell>
          <cell r="AL232" t="str">
            <v>LIT - Replace Jetbridge Gate 11 (P410016)</v>
          </cell>
          <cell r="AM232" t="str">
            <v>0</v>
          </cell>
          <cell r="AN232" t="str">
            <v>0</v>
          </cell>
          <cell r="AO232" t="str">
            <v>0</v>
          </cell>
        </row>
        <row r="233">
          <cell r="B233" t="str">
            <v>MCO - Provisioning Expansion (P210320)</v>
          </cell>
          <cell r="C233" t="str">
            <v>0</v>
          </cell>
          <cell r="D233" t="str">
            <v>0</v>
          </cell>
          <cell r="E233" t="str">
            <v>0</v>
          </cell>
          <cell r="F233" t="str">
            <v>0</v>
          </cell>
          <cell r="G233" t="str">
            <v>0</v>
          </cell>
          <cell r="H233" t="str">
            <v>0</v>
          </cell>
          <cell r="I233" t="str">
            <v>0</v>
          </cell>
          <cell r="J233" t="str">
            <v>0</v>
          </cell>
          <cell r="K233" t="str">
            <v>0</v>
          </cell>
          <cell r="L233" t="str">
            <v>0</v>
          </cell>
          <cell r="M233" t="str">
            <v>0</v>
          </cell>
          <cell r="N233" t="str">
            <v>0</v>
          </cell>
          <cell r="O233" t="str">
            <v>0</v>
          </cell>
          <cell r="P233" t="str">
            <v>0</v>
          </cell>
          <cell r="Q233" t="str">
            <v>0</v>
          </cell>
          <cell r="R233" t="str">
            <v>0</v>
          </cell>
          <cell r="S233" t="str">
            <v>0</v>
          </cell>
          <cell r="T233" t="str">
            <v>0</v>
          </cell>
          <cell r="U233" t="str">
            <v>0</v>
          </cell>
          <cell r="V233" t="str">
            <v>0</v>
          </cell>
          <cell r="W233" t="str">
            <v>0</v>
          </cell>
          <cell r="X233" t="str">
            <v>0</v>
          </cell>
          <cell r="Y233" t="str">
            <v>0</v>
          </cell>
          <cell r="Z233" t="str">
            <v>0</v>
          </cell>
          <cell r="AA233" t="str">
            <v>0</v>
          </cell>
          <cell r="AB233" t="str">
            <v>0</v>
          </cell>
          <cell r="AC233" t="str">
            <v>0</v>
          </cell>
          <cell r="AD233" t="str">
            <v>0</v>
          </cell>
          <cell r="AE233" t="str">
            <v>0</v>
          </cell>
          <cell r="AF233">
            <v>-18050</v>
          </cell>
          <cell r="AG233">
            <v>2317</v>
          </cell>
          <cell r="AH233">
            <v>326162</v>
          </cell>
          <cell r="AL233" t="str">
            <v>MCO - Provisioning Expansion (P210320)</v>
          </cell>
          <cell r="AM233" t="str">
            <v>0</v>
          </cell>
          <cell r="AN233" t="str">
            <v>0</v>
          </cell>
          <cell r="AO233" t="str">
            <v>0</v>
          </cell>
        </row>
        <row r="234">
          <cell r="B234" t="str">
            <v>SAT - PC Air for Five Jetbridges (P308240)</v>
          </cell>
          <cell r="C234" t="str">
            <v>0</v>
          </cell>
          <cell r="D234" t="str">
            <v>0</v>
          </cell>
          <cell r="E234" t="str">
            <v>0</v>
          </cell>
          <cell r="F234" t="str">
            <v>0</v>
          </cell>
          <cell r="G234" t="str">
            <v>0</v>
          </cell>
          <cell r="H234" t="str">
            <v>0</v>
          </cell>
          <cell r="I234" t="str">
            <v>0</v>
          </cell>
          <cell r="J234" t="str">
            <v>0</v>
          </cell>
          <cell r="K234" t="str">
            <v>0</v>
          </cell>
          <cell r="L234" t="str">
            <v>0</v>
          </cell>
          <cell r="M234" t="str">
            <v>0</v>
          </cell>
          <cell r="N234" t="str">
            <v>0</v>
          </cell>
          <cell r="O234" t="str">
            <v>0</v>
          </cell>
          <cell r="P234" t="str">
            <v>0</v>
          </cell>
          <cell r="Q234" t="str">
            <v>0</v>
          </cell>
          <cell r="R234" t="str">
            <v>0</v>
          </cell>
          <cell r="S234" t="str">
            <v>0</v>
          </cell>
          <cell r="T234" t="str">
            <v>0</v>
          </cell>
          <cell r="U234" t="str">
            <v>0</v>
          </cell>
          <cell r="V234" t="str">
            <v>0</v>
          </cell>
          <cell r="W234" t="str">
            <v>0</v>
          </cell>
          <cell r="X234" t="str">
            <v>0</v>
          </cell>
          <cell r="Y234" t="str">
            <v>0</v>
          </cell>
          <cell r="Z234" t="str">
            <v>0</v>
          </cell>
          <cell r="AA234" t="str">
            <v>0</v>
          </cell>
          <cell r="AB234" t="str">
            <v>0</v>
          </cell>
          <cell r="AC234" t="str">
            <v>0</v>
          </cell>
          <cell r="AD234" t="str">
            <v>0</v>
          </cell>
          <cell r="AE234" t="str">
            <v>0</v>
          </cell>
          <cell r="AF234" t="str">
            <v>0</v>
          </cell>
          <cell r="AG234">
            <v>379955</v>
          </cell>
          <cell r="AH234">
            <v>-24316</v>
          </cell>
          <cell r="AL234" t="str">
            <v>SAT - PC Air for Five Jetbridges (P308240)</v>
          </cell>
          <cell r="AM234" t="str">
            <v>0</v>
          </cell>
          <cell r="AN234" t="str">
            <v>0</v>
          </cell>
          <cell r="AO234" t="str">
            <v>0</v>
          </cell>
        </row>
        <row r="235">
          <cell r="B235" t="str">
            <v>STL - Relocate Cargo (P000739)</v>
          </cell>
          <cell r="C235" t="str">
            <v>0</v>
          </cell>
          <cell r="D235" t="str">
            <v>0</v>
          </cell>
          <cell r="E235" t="str">
            <v>0</v>
          </cell>
          <cell r="F235" t="str">
            <v>0</v>
          </cell>
          <cell r="G235" t="str">
            <v>0</v>
          </cell>
          <cell r="H235" t="str">
            <v>0</v>
          </cell>
          <cell r="I235" t="str">
            <v>0</v>
          </cell>
          <cell r="J235" t="str">
            <v>0</v>
          </cell>
          <cell r="K235" t="str">
            <v>0</v>
          </cell>
          <cell r="L235" t="str">
            <v>0</v>
          </cell>
          <cell r="M235" t="str">
            <v>0</v>
          </cell>
          <cell r="N235" t="str">
            <v>0</v>
          </cell>
          <cell r="O235" t="str">
            <v>0</v>
          </cell>
          <cell r="P235" t="str">
            <v>0</v>
          </cell>
          <cell r="Q235" t="str">
            <v>0</v>
          </cell>
          <cell r="R235" t="str">
            <v>0</v>
          </cell>
          <cell r="S235" t="str">
            <v>0</v>
          </cell>
          <cell r="T235" t="str">
            <v>0</v>
          </cell>
          <cell r="U235" t="str">
            <v>0</v>
          </cell>
          <cell r="V235" t="str">
            <v>0</v>
          </cell>
          <cell r="W235" t="str">
            <v>0</v>
          </cell>
          <cell r="X235" t="str">
            <v>0</v>
          </cell>
          <cell r="Y235" t="str">
            <v>0</v>
          </cell>
          <cell r="Z235" t="str">
            <v>0</v>
          </cell>
          <cell r="AA235" t="str">
            <v>0</v>
          </cell>
          <cell r="AB235" t="str">
            <v>0</v>
          </cell>
          <cell r="AC235" t="str">
            <v>0</v>
          </cell>
          <cell r="AD235" t="str">
            <v>0</v>
          </cell>
          <cell r="AE235" t="str">
            <v>0</v>
          </cell>
          <cell r="AF235" t="str">
            <v>0</v>
          </cell>
          <cell r="AG235" t="str">
            <v>0</v>
          </cell>
          <cell r="AH235" t="str">
            <v>0</v>
          </cell>
          <cell r="AL235" t="str">
            <v>STL - Relocate Cargo (P000739)</v>
          </cell>
          <cell r="AM235" t="str">
            <v>0</v>
          </cell>
          <cell r="AN235" t="str">
            <v>0</v>
          </cell>
          <cell r="AO235" t="str">
            <v>0</v>
          </cell>
        </row>
        <row r="236">
          <cell r="B236" t="str">
            <v>SLC - T-Point Conveyor/Carousel (P207240)</v>
          </cell>
          <cell r="C236" t="str">
            <v>0</v>
          </cell>
          <cell r="D236" t="str">
            <v>0</v>
          </cell>
          <cell r="E236" t="str">
            <v>0</v>
          </cell>
          <cell r="F236" t="str">
            <v>0</v>
          </cell>
          <cell r="G236" t="str">
            <v>0</v>
          </cell>
          <cell r="H236" t="str">
            <v>0</v>
          </cell>
          <cell r="I236" t="str">
            <v>0</v>
          </cell>
          <cell r="J236" t="str">
            <v>0</v>
          </cell>
          <cell r="K236" t="str">
            <v>0</v>
          </cell>
          <cell r="L236" t="str">
            <v>0</v>
          </cell>
          <cell r="M236" t="str">
            <v>0</v>
          </cell>
          <cell r="N236" t="str">
            <v>0</v>
          </cell>
          <cell r="O236" t="str">
            <v>0</v>
          </cell>
          <cell r="P236" t="str">
            <v>0</v>
          </cell>
          <cell r="Q236" t="str">
            <v>0</v>
          </cell>
          <cell r="R236" t="str">
            <v>0</v>
          </cell>
          <cell r="S236" t="str">
            <v>0</v>
          </cell>
          <cell r="T236" t="str">
            <v>0</v>
          </cell>
          <cell r="U236" t="str">
            <v>0</v>
          </cell>
          <cell r="V236" t="str">
            <v>0</v>
          </cell>
          <cell r="W236" t="str">
            <v>0</v>
          </cell>
          <cell r="X236" t="str">
            <v>0</v>
          </cell>
          <cell r="Y236" t="str">
            <v>0</v>
          </cell>
          <cell r="Z236" t="str">
            <v>0</v>
          </cell>
          <cell r="AA236" t="str">
            <v>0</v>
          </cell>
          <cell r="AB236" t="str">
            <v>0</v>
          </cell>
          <cell r="AC236" t="str">
            <v>0</v>
          </cell>
          <cell r="AD236" t="str">
            <v>0</v>
          </cell>
          <cell r="AE236" t="str">
            <v>0</v>
          </cell>
          <cell r="AF236" t="str">
            <v>0</v>
          </cell>
          <cell r="AG236" t="str">
            <v>0</v>
          </cell>
          <cell r="AH236" t="str">
            <v>0</v>
          </cell>
          <cell r="AL236" t="str">
            <v>SLC - T-Point Conveyor/Carousel (P207240)</v>
          </cell>
          <cell r="AM236" t="str">
            <v>0</v>
          </cell>
          <cell r="AN236" t="str">
            <v>0</v>
          </cell>
          <cell r="AO236" t="str">
            <v>0</v>
          </cell>
        </row>
        <row r="237">
          <cell r="B237" t="str">
            <v>MCO - Expand CSA Break Room/Locker Room (P307930)</v>
          </cell>
          <cell r="C237" t="str">
            <v>0</v>
          </cell>
          <cell r="D237" t="str">
            <v>0</v>
          </cell>
          <cell r="E237" t="str">
            <v>0</v>
          </cell>
          <cell r="F237" t="str">
            <v>0</v>
          </cell>
          <cell r="G237" t="str">
            <v>0</v>
          </cell>
          <cell r="H237" t="str">
            <v>0</v>
          </cell>
          <cell r="I237" t="str">
            <v>0</v>
          </cell>
          <cell r="J237" t="str">
            <v>0</v>
          </cell>
          <cell r="K237" t="str">
            <v>0</v>
          </cell>
          <cell r="L237" t="str">
            <v>0</v>
          </cell>
          <cell r="M237" t="str">
            <v>0</v>
          </cell>
          <cell r="N237" t="str">
            <v>0</v>
          </cell>
          <cell r="O237" t="str">
            <v>0</v>
          </cell>
          <cell r="P237" t="str">
            <v>0</v>
          </cell>
          <cell r="Q237" t="str">
            <v>0</v>
          </cell>
          <cell r="R237" t="str">
            <v>0</v>
          </cell>
          <cell r="S237" t="str">
            <v>0</v>
          </cell>
          <cell r="T237" t="str">
            <v>0</v>
          </cell>
          <cell r="U237" t="str">
            <v>0</v>
          </cell>
          <cell r="V237" t="str">
            <v>0</v>
          </cell>
          <cell r="W237" t="str">
            <v>0</v>
          </cell>
          <cell r="X237" t="str">
            <v>0</v>
          </cell>
          <cell r="Y237" t="str">
            <v>0</v>
          </cell>
          <cell r="Z237" t="str">
            <v>0</v>
          </cell>
          <cell r="AA237" t="str">
            <v>0</v>
          </cell>
          <cell r="AB237" t="str">
            <v>0</v>
          </cell>
          <cell r="AC237" t="str">
            <v>0</v>
          </cell>
          <cell r="AD237" t="str">
            <v>0</v>
          </cell>
          <cell r="AE237" t="str">
            <v>0</v>
          </cell>
          <cell r="AF237" t="str">
            <v>0</v>
          </cell>
          <cell r="AG237" t="str">
            <v>0</v>
          </cell>
          <cell r="AH237" t="str">
            <v>0</v>
          </cell>
          <cell r="AL237" t="str">
            <v>MCO - Expand CSA Break Room/Locker Room (P307930)</v>
          </cell>
          <cell r="AM237" t="str">
            <v>0</v>
          </cell>
          <cell r="AN237" t="str">
            <v>0</v>
          </cell>
          <cell r="AO237" t="str">
            <v>0</v>
          </cell>
        </row>
        <row r="238">
          <cell r="B238" t="str">
            <v>SEA - New Provisioning Facility (P440017)</v>
          </cell>
          <cell r="C238" t="str">
            <v>0</v>
          </cell>
          <cell r="D238" t="str">
            <v>0</v>
          </cell>
          <cell r="E238" t="str">
            <v>0</v>
          </cell>
          <cell r="F238" t="str">
            <v>0</v>
          </cell>
          <cell r="G238" t="str">
            <v>0</v>
          </cell>
          <cell r="H238" t="str">
            <v>0</v>
          </cell>
          <cell r="I238" t="str">
            <v>0</v>
          </cell>
          <cell r="J238" t="str">
            <v>0</v>
          </cell>
          <cell r="K238" t="str">
            <v>0</v>
          </cell>
          <cell r="L238" t="str">
            <v>0</v>
          </cell>
          <cell r="M238" t="str">
            <v>0</v>
          </cell>
          <cell r="N238" t="str">
            <v>0</v>
          </cell>
          <cell r="O238" t="str">
            <v>0</v>
          </cell>
          <cell r="P238" t="str">
            <v>0</v>
          </cell>
          <cell r="Q238" t="str">
            <v>0</v>
          </cell>
          <cell r="R238" t="str">
            <v>0</v>
          </cell>
          <cell r="S238" t="str">
            <v>0</v>
          </cell>
          <cell r="T238" t="str">
            <v>0</v>
          </cell>
          <cell r="U238" t="str">
            <v>0</v>
          </cell>
          <cell r="V238" t="str">
            <v>0</v>
          </cell>
          <cell r="W238" t="str">
            <v>0</v>
          </cell>
          <cell r="X238" t="str">
            <v>0</v>
          </cell>
          <cell r="Y238" t="str">
            <v>0</v>
          </cell>
          <cell r="Z238" t="str">
            <v>0</v>
          </cell>
          <cell r="AA238" t="str">
            <v>0</v>
          </cell>
          <cell r="AB238" t="str">
            <v>0</v>
          </cell>
          <cell r="AC238" t="str">
            <v>0</v>
          </cell>
          <cell r="AD238" t="str">
            <v>0</v>
          </cell>
          <cell r="AE238" t="str">
            <v>0</v>
          </cell>
          <cell r="AF238" t="str">
            <v>0</v>
          </cell>
          <cell r="AG238" t="str">
            <v>0</v>
          </cell>
          <cell r="AH238" t="str">
            <v>0</v>
          </cell>
          <cell r="AL238" t="str">
            <v>SEA - New Provisioning Facility (P440017)</v>
          </cell>
          <cell r="AM238" t="str">
            <v>0</v>
          </cell>
          <cell r="AN238" t="str">
            <v>0</v>
          </cell>
          <cell r="AO238" t="str">
            <v>0</v>
          </cell>
        </row>
        <row r="239">
          <cell r="B239" t="str">
            <v>MCI - SWA Terminal Redesign &amp; Expansion (P355100)</v>
          </cell>
          <cell r="C239" t="str">
            <v>0</v>
          </cell>
          <cell r="D239" t="str">
            <v>0</v>
          </cell>
          <cell r="E239" t="str">
            <v>0</v>
          </cell>
          <cell r="F239" t="str">
            <v>0</v>
          </cell>
          <cell r="G239" t="str">
            <v>0</v>
          </cell>
          <cell r="H239" t="str">
            <v>0</v>
          </cell>
          <cell r="I239" t="str">
            <v>0</v>
          </cell>
          <cell r="J239" t="str">
            <v>0</v>
          </cell>
          <cell r="K239" t="str">
            <v>0</v>
          </cell>
          <cell r="L239" t="str">
            <v>0</v>
          </cell>
          <cell r="M239" t="str">
            <v>0</v>
          </cell>
          <cell r="N239" t="str">
            <v>0</v>
          </cell>
          <cell r="O239" t="str">
            <v>0</v>
          </cell>
          <cell r="P239" t="str">
            <v>0</v>
          </cell>
          <cell r="Q239" t="str">
            <v>0</v>
          </cell>
          <cell r="R239" t="str">
            <v>0</v>
          </cell>
          <cell r="S239" t="str">
            <v>0</v>
          </cell>
          <cell r="T239" t="str">
            <v>0</v>
          </cell>
          <cell r="U239" t="str">
            <v>0</v>
          </cell>
          <cell r="V239" t="str">
            <v>0</v>
          </cell>
          <cell r="W239" t="str">
            <v>0</v>
          </cell>
          <cell r="X239" t="str">
            <v>0</v>
          </cell>
          <cell r="Y239" t="str">
            <v>0</v>
          </cell>
          <cell r="Z239" t="str">
            <v>0</v>
          </cell>
          <cell r="AA239" t="str">
            <v>0</v>
          </cell>
          <cell r="AB239" t="str">
            <v>0</v>
          </cell>
          <cell r="AC239" t="str">
            <v>0</v>
          </cell>
          <cell r="AD239" t="str">
            <v>0</v>
          </cell>
          <cell r="AE239" t="str">
            <v>0</v>
          </cell>
          <cell r="AF239">
            <v>0</v>
          </cell>
          <cell r="AG239">
            <v>898152</v>
          </cell>
          <cell r="AH239">
            <v>41489</v>
          </cell>
          <cell r="AL239" t="str">
            <v>MCI - SWA Terminal Redesign &amp; Expansion (P355100)</v>
          </cell>
          <cell r="AM239" t="str">
            <v>0</v>
          </cell>
          <cell r="AN239" t="str">
            <v>0</v>
          </cell>
          <cell r="AO239" t="str">
            <v>0</v>
          </cell>
        </row>
        <row r="240">
          <cell r="B240" t="str">
            <v>TPA - Cargo Expansion/Relocation (P305250)</v>
          </cell>
          <cell r="C240" t="str">
            <v>0</v>
          </cell>
          <cell r="D240" t="str">
            <v>0</v>
          </cell>
          <cell r="E240" t="str">
            <v>0</v>
          </cell>
          <cell r="F240" t="str">
            <v>0</v>
          </cell>
          <cell r="G240" t="str">
            <v>0</v>
          </cell>
          <cell r="H240" t="str">
            <v>0</v>
          </cell>
          <cell r="I240" t="str">
            <v>0</v>
          </cell>
          <cell r="J240" t="str">
            <v>0</v>
          </cell>
          <cell r="K240" t="str">
            <v>0</v>
          </cell>
          <cell r="L240" t="str">
            <v>0</v>
          </cell>
          <cell r="M240" t="str">
            <v>0</v>
          </cell>
          <cell r="N240" t="str">
            <v>0</v>
          </cell>
          <cell r="O240" t="str">
            <v>0</v>
          </cell>
          <cell r="P240" t="str">
            <v>0</v>
          </cell>
          <cell r="Q240" t="str">
            <v>0</v>
          </cell>
          <cell r="R240" t="str">
            <v>0</v>
          </cell>
          <cell r="S240" t="str">
            <v>0</v>
          </cell>
          <cell r="T240" t="str">
            <v>0</v>
          </cell>
          <cell r="U240" t="str">
            <v>0</v>
          </cell>
          <cell r="V240" t="str">
            <v>0</v>
          </cell>
          <cell r="W240" t="str">
            <v>0</v>
          </cell>
          <cell r="X240" t="str">
            <v>0</v>
          </cell>
          <cell r="Y240" t="str">
            <v>0</v>
          </cell>
          <cell r="Z240" t="str">
            <v>0</v>
          </cell>
          <cell r="AA240" t="str">
            <v>0</v>
          </cell>
          <cell r="AB240" t="str">
            <v>0</v>
          </cell>
          <cell r="AC240" t="str">
            <v>0</v>
          </cell>
          <cell r="AD240" t="str">
            <v>0</v>
          </cell>
          <cell r="AE240" t="str">
            <v>0</v>
          </cell>
          <cell r="AF240" t="str">
            <v>0</v>
          </cell>
          <cell r="AG240" t="str">
            <v>0</v>
          </cell>
          <cell r="AH240" t="str">
            <v>0</v>
          </cell>
          <cell r="AL240" t="str">
            <v>TPA - Cargo Expansion/Relocation (P305250)</v>
          </cell>
          <cell r="AM240" t="str">
            <v>0</v>
          </cell>
          <cell r="AN240" t="str">
            <v>0</v>
          </cell>
          <cell r="AO240" t="str">
            <v>0</v>
          </cell>
        </row>
        <row r="241">
          <cell r="B241" t="str">
            <v>SMF - Baggage Service Office Consolidation (P510030)</v>
          </cell>
          <cell r="C241" t="str">
            <v>0</v>
          </cell>
          <cell r="D241" t="str">
            <v>0</v>
          </cell>
          <cell r="E241" t="str">
            <v>0</v>
          </cell>
          <cell r="F241" t="str">
            <v>0</v>
          </cell>
          <cell r="G241" t="str">
            <v>0</v>
          </cell>
          <cell r="H241" t="str">
            <v>0</v>
          </cell>
          <cell r="I241" t="str">
            <v>0</v>
          </cell>
          <cell r="J241" t="str">
            <v>0</v>
          </cell>
          <cell r="K241" t="str">
            <v>0</v>
          </cell>
          <cell r="L241" t="str">
            <v>0</v>
          </cell>
          <cell r="M241" t="str">
            <v>0</v>
          </cell>
          <cell r="N241" t="str">
            <v>0</v>
          </cell>
          <cell r="O241" t="str">
            <v>0</v>
          </cell>
          <cell r="P241" t="str">
            <v>0</v>
          </cell>
          <cell r="Q241" t="str">
            <v>0</v>
          </cell>
          <cell r="R241" t="str">
            <v>0</v>
          </cell>
          <cell r="S241" t="str">
            <v>0</v>
          </cell>
          <cell r="T241" t="str">
            <v>0</v>
          </cell>
          <cell r="U241" t="str">
            <v>0</v>
          </cell>
          <cell r="V241" t="str">
            <v>0</v>
          </cell>
          <cell r="W241" t="str">
            <v>0</v>
          </cell>
          <cell r="X241" t="str">
            <v>0</v>
          </cell>
          <cell r="Y241" t="str">
            <v>0</v>
          </cell>
          <cell r="Z241" t="str">
            <v>0</v>
          </cell>
          <cell r="AA241" t="str">
            <v>0</v>
          </cell>
          <cell r="AB241" t="str">
            <v>0</v>
          </cell>
          <cell r="AC241" t="str">
            <v>0</v>
          </cell>
          <cell r="AD241" t="str">
            <v>0</v>
          </cell>
          <cell r="AE241" t="str">
            <v>0</v>
          </cell>
          <cell r="AF241" t="str">
            <v>0</v>
          </cell>
          <cell r="AG241" t="str">
            <v>0</v>
          </cell>
          <cell r="AH241" t="str">
            <v>0</v>
          </cell>
          <cell r="AL241" t="str">
            <v>SMF - Baggage Service Office Consolidation (P510030)</v>
          </cell>
          <cell r="AM241" t="str">
            <v>0</v>
          </cell>
          <cell r="AN241" t="str">
            <v>0</v>
          </cell>
          <cell r="AO241" t="str">
            <v>0</v>
          </cell>
        </row>
        <row r="242">
          <cell r="B242" t="str">
            <v>BNA - Provisioning Loading Dock Addition (P440015)</v>
          </cell>
          <cell r="C242" t="str">
            <v>0</v>
          </cell>
          <cell r="D242" t="str">
            <v>0</v>
          </cell>
          <cell r="E242" t="str">
            <v>0</v>
          </cell>
          <cell r="F242" t="str">
            <v>0</v>
          </cell>
          <cell r="G242" t="str">
            <v>0</v>
          </cell>
          <cell r="H242" t="str">
            <v>0</v>
          </cell>
          <cell r="I242" t="str">
            <v>0</v>
          </cell>
          <cell r="J242" t="str">
            <v>0</v>
          </cell>
          <cell r="K242" t="str">
            <v>0</v>
          </cell>
          <cell r="L242" t="str">
            <v>0</v>
          </cell>
          <cell r="M242" t="str">
            <v>0</v>
          </cell>
          <cell r="N242" t="str">
            <v>0</v>
          </cell>
          <cell r="O242" t="str">
            <v>0</v>
          </cell>
          <cell r="P242" t="str">
            <v>0</v>
          </cell>
          <cell r="Q242" t="str">
            <v>0</v>
          </cell>
          <cell r="R242" t="str">
            <v>0</v>
          </cell>
          <cell r="S242" t="str">
            <v>0</v>
          </cell>
          <cell r="T242" t="str">
            <v>0</v>
          </cell>
          <cell r="U242" t="str">
            <v>0</v>
          </cell>
          <cell r="V242" t="str">
            <v>0</v>
          </cell>
          <cell r="W242" t="str">
            <v>0</v>
          </cell>
          <cell r="X242" t="str">
            <v>0</v>
          </cell>
          <cell r="Y242" t="str">
            <v>0</v>
          </cell>
          <cell r="Z242" t="str">
            <v>0</v>
          </cell>
          <cell r="AA242" t="str">
            <v>0</v>
          </cell>
          <cell r="AB242" t="str">
            <v>0</v>
          </cell>
          <cell r="AC242" t="str">
            <v>0</v>
          </cell>
          <cell r="AD242" t="str">
            <v>0</v>
          </cell>
          <cell r="AE242" t="str">
            <v>0</v>
          </cell>
          <cell r="AF242" t="str">
            <v>0</v>
          </cell>
          <cell r="AG242" t="str">
            <v>0</v>
          </cell>
          <cell r="AH242" t="str">
            <v>0</v>
          </cell>
          <cell r="AL242" t="str">
            <v>BNA - Provisioning Loading Dock Addition (P440015)</v>
          </cell>
          <cell r="AM242" t="str">
            <v>0</v>
          </cell>
          <cell r="AN242" t="str">
            <v>0</v>
          </cell>
          <cell r="AO242" t="str">
            <v>0</v>
          </cell>
        </row>
        <row r="243">
          <cell r="B243" t="str">
            <v>SMF - Loading Dock Provisioning (P440018)</v>
          </cell>
          <cell r="C243" t="str">
            <v>0</v>
          </cell>
          <cell r="D243" t="str">
            <v>0</v>
          </cell>
          <cell r="E243" t="str">
            <v>0</v>
          </cell>
          <cell r="F243" t="str">
            <v>0</v>
          </cell>
          <cell r="G243" t="str">
            <v>0</v>
          </cell>
          <cell r="H243" t="str">
            <v>0</v>
          </cell>
          <cell r="I243" t="str">
            <v>0</v>
          </cell>
          <cell r="J243" t="str">
            <v>0</v>
          </cell>
          <cell r="K243" t="str">
            <v>0</v>
          </cell>
          <cell r="L243" t="str">
            <v>0</v>
          </cell>
          <cell r="M243" t="str">
            <v>0</v>
          </cell>
          <cell r="N243" t="str">
            <v>0</v>
          </cell>
          <cell r="O243" t="str">
            <v>0</v>
          </cell>
          <cell r="P243" t="str">
            <v>0</v>
          </cell>
          <cell r="Q243" t="str">
            <v>0</v>
          </cell>
          <cell r="R243" t="str">
            <v>0</v>
          </cell>
          <cell r="S243" t="str">
            <v>0</v>
          </cell>
          <cell r="T243" t="str">
            <v>0</v>
          </cell>
          <cell r="U243" t="str">
            <v>0</v>
          </cell>
          <cell r="V243" t="str">
            <v>0</v>
          </cell>
          <cell r="W243" t="str">
            <v>0</v>
          </cell>
          <cell r="X243" t="str">
            <v>0</v>
          </cell>
          <cell r="Y243" t="str">
            <v>0</v>
          </cell>
          <cell r="Z243" t="str">
            <v>0</v>
          </cell>
          <cell r="AA243" t="str">
            <v>0</v>
          </cell>
          <cell r="AB243" t="str">
            <v>0</v>
          </cell>
          <cell r="AC243" t="str">
            <v>0</v>
          </cell>
          <cell r="AD243" t="str">
            <v>0</v>
          </cell>
          <cell r="AE243" t="str">
            <v>0</v>
          </cell>
          <cell r="AF243" t="str">
            <v>0</v>
          </cell>
          <cell r="AG243" t="str">
            <v>0</v>
          </cell>
          <cell r="AH243" t="str">
            <v>0</v>
          </cell>
          <cell r="AL243" t="str">
            <v>SMF - Loading Dock Provisioning (P440018)</v>
          </cell>
          <cell r="AM243" t="str">
            <v>0</v>
          </cell>
          <cell r="AN243" t="str">
            <v>0</v>
          </cell>
          <cell r="AO243" t="str">
            <v>0</v>
          </cell>
        </row>
        <row r="244">
          <cell r="B244" t="str">
            <v>LAS - Gates and Facility Expansion (P410059)</v>
          </cell>
          <cell r="C244" t="str">
            <v>0</v>
          </cell>
          <cell r="D244" t="str">
            <v>0</v>
          </cell>
          <cell r="E244" t="str">
            <v>0</v>
          </cell>
          <cell r="F244" t="str">
            <v>0</v>
          </cell>
          <cell r="G244" t="str">
            <v>0</v>
          </cell>
          <cell r="H244" t="str">
            <v>0</v>
          </cell>
          <cell r="I244" t="str">
            <v>0</v>
          </cell>
          <cell r="J244" t="str">
            <v>0</v>
          </cell>
          <cell r="K244" t="str">
            <v>0</v>
          </cell>
          <cell r="L244" t="str">
            <v>0</v>
          </cell>
          <cell r="M244" t="str">
            <v>0</v>
          </cell>
          <cell r="N244" t="str">
            <v>0</v>
          </cell>
          <cell r="O244" t="str">
            <v>0</v>
          </cell>
          <cell r="P244" t="str">
            <v>0</v>
          </cell>
          <cell r="Q244" t="str">
            <v>0</v>
          </cell>
          <cell r="R244" t="str">
            <v>0</v>
          </cell>
          <cell r="S244" t="str">
            <v>0</v>
          </cell>
          <cell r="T244" t="str">
            <v>0</v>
          </cell>
          <cell r="U244" t="str">
            <v>0</v>
          </cell>
          <cell r="V244" t="str">
            <v>0</v>
          </cell>
          <cell r="W244" t="str">
            <v>0</v>
          </cell>
          <cell r="X244" t="str">
            <v>0</v>
          </cell>
          <cell r="Y244" t="str">
            <v>0</v>
          </cell>
          <cell r="Z244" t="str">
            <v>0</v>
          </cell>
          <cell r="AA244" t="str">
            <v>0</v>
          </cell>
          <cell r="AB244" t="str">
            <v>0</v>
          </cell>
          <cell r="AC244" t="str">
            <v>0</v>
          </cell>
          <cell r="AD244" t="str">
            <v>0</v>
          </cell>
          <cell r="AE244" t="str">
            <v>0</v>
          </cell>
          <cell r="AF244" t="str">
            <v>0</v>
          </cell>
          <cell r="AG244" t="str">
            <v>0</v>
          </cell>
          <cell r="AH244" t="str">
            <v>0</v>
          </cell>
          <cell r="AL244" t="str">
            <v>LAS - Gates and Facility Expansion (P410059)</v>
          </cell>
          <cell r="AM244" t="str">
            <v>0</v>
          </cell>
          <cell r="AN244" t="str">
            <v>0</v>
          </cell>
          <cell r="AO244" t="str">
            <v>0</v>
          </cell>
        </row>
        <row r="245">
          <cell r="B245" t="str">
            <v>SNA - Renovate Former USAirways Space (P410031)</v>
          </cell>
          <cell r="C245" t="str">
            <v>0</v>
          </cell>
          <cell r="D245" t="str">
            <v>0</v>
          </cell>
          <cell r="E245" t="str">
            <v>0</v>
          </cell>
          <cell r="F245" t="str">
            <v>0</v>
          </cell>
          <cell r="G245" t="str">
            <v>0</v>
          </cell>
          <cell r="H245" t="str">
            <v>0</v>
          </cell>
          <cell r="I245" t="str">
            <v>0</v>
          </cell>
          <cell r="J245" t="str">
            <v>0</v>
          </cell>
          <cell r="K245" t="str">
            <v>0</v>
          </cell>
          <cell r="L245" t="str">
            <v>0</v>
          </cell>
          <cell r="M245" t="str">
            <v>0</v>
          </cell>
          <cell r="N245" t="str">
            <v>0</v>
          </cell>
          <cell r="O245" t="str">
            <v>0</v>
          </cell>
          <cell r="P245" t="str">
            <v>0</v>
          </cell>
          <cell r="Q245" t="str">
            <v>0</v>
          </cell>
          <cell r="R245" t="str">
            <v>0</v>
          </cell>
          <cell r="S245" t="str">
            <v>0</v>
          </cell>
          <cell r="T245" t="str">
            <v>0</v>
          </cell>
          <cell r="U245" t="str">
            <v>0</v>
          </cell>
          <cell r="V245" t="str">
            <v>0</v>
          </cell>
          <cell r="W245" t="str">
            <v>0</v>
          </cell>
          <cell r="X245" t="str">
            <v>0</v>
          </cell>
          <cell r="Y245" t="str">
            <v>0</v>
          </cell>
          <cell r="Z245" t="str">
            <v>0</v>
          </cell>
          <cell r="AA245" t="str">
            <v>0</v>
          </cell>
          <cell r="AB245" t="str">
            <v>0</v>
          </cell>
          <cell r="AC245" t="str">
            <v>0</v>
          </cell>
          <cell r="AD245" t="str">
            <v>0</v>
          </cell>
          <cell r="AE245" t="str">
            <v>0</v>
          </cell>
          <cell r="AF245" t="str">
            <v>0</v>
          </cell>
          <cell r="AG245">
            <v>14349</v>
          </cell>
          <cell r="AH245">
            <v>101020</v>
          </cell>
          <cell r="AL245" t="str">
            <v>SNA - Renovate Former USAirways Space (P410031)</v>
          </cell>
          <cell r="AM245" t="str">
            <v>0</v>
          </cell>
          <cell r="AN245" t="str">
            <v>0</v>
          </cell>
          <cell r="AO245" t="str">
            <v>0</v>
          </cell>
        </row>
        <row r="246">
          <cell r="B246" t="str">
            <v>PHL - New Gates D2 &amp; D4 (P410072)</v>
          </cell>
          <cell r="C246" t="str">
            <v>0</v>
          </cell>
          <cell r="D246" t="str">
            <v>0</v>
          </cell>
          <cell r="E246" t="str">
            <v>0</v>
          </cell>
          <cell r="F246" t="str">
            <v>0</v>
          </cell>
          <cell r="G246" t="str">
            <v>0</v>
          </cell>
          <cell r="H246" t="str">
            <v>0</v>
          </cell>
          <cell r="I246" t="str">
            <v>0</v>
          </cell>
          <cell r="J246" t="str">
            <v>0</v>
          </cell>
          <cell r="K246" t="str">
            <v>0</v>
          </cell>
          <cell r="L246" t="str">
            <v>0</v>
          </cell>
          <cell r="M246" t="str">
            <v>0</v>
          </cell>
          <cell r="N246" t="str">
            <v>0</v>
          </cell>
          <cell r="O246" t="str">
            <v>0</v>
          </cell>
          <cell r="P246" t="str">
            <v>0</v>
          </cell>
          <cell r="Q246" t="str">
            <v>0</v>
          </cell>
          <cell r="R246" t="str">
            <v>0</v>
          </cell>
          <cell r="S246" t="str">
            <v>0</v>
          </cell>
          <cell r="T246" t="str">
            <v>0</v>
          </cell>
          <cell r="U246" t="str">
            <v>0</v>
          </cell>
          <cell r="V246" t="str">
            <v>0</v>
          </cell>
          <cell r="W246" t="str">
            <v>0</v>
          </cell>
          <cell r="X246" t="str">
            <v>0</v>
          </cell>
          <cell r="Y246" t="str">
            <v>0</v>
          </cell>
          <cell r="Z246" t="str">
            <v>0</v>
          </cell>
          <cell r="AA246" t="str">
            <v>0</v>
          </cell>
          <cell r="AB246" t="str">
            <v>0</v>
          </cell>
          <cell r="AC246" t="str">
            <v>0</v>
          </cell>
          <cell r="AD246" t="str">
            <v>0</v>
          </cell>
          <cell r="AE246" t="str">
            <v>0</v>
          </cell>
          <cell r="AF246" t="str">
            <v>0</v>
          </cell>
          <cell r="AG246">
            <v>266205</v>
          </cell>
          <cell r="AH246">
            <v>116783</v>
          </cell>
          <cell r="AL246" t="str">
            <v>PHL - New Gates D2 &amp; D4 (P410072)</v>
          </cell>
          <cell r="AM246" t="str">
            <v>0</v>
          </cell>
          <cell r="AN246" t="str">
            <v>0</v>
          </cell>
          <cell r="AO246" t="str">
            <v>0</v>
          </cell>
        </row>
        <row r="247">
          <cell r="B247" t="str">
            <v>CLE - New Baggage Carousel (P510005)</v>
          </cell>
          <cell r="C247" t="str">
            <v>0</v>
          </cell>
          <cell r="D247" t="str">
            <v>0</v>
          </cell>
          <cell r="E247" t="str">
            <v>0</v>
          </cell>
          <cell r="F247" t="str">
            <v>0</v>
          </cell>
          <cell r="G247" t="str">
            <v>0</v>
          </cell>
          <cell r="H247" t="str">
            <v>0</v>
          </cell>
          <cell r="I247" t="str">
            <v>0</v>
          </cell>
          <cell r="J247" t="str">
            <v>0</v>
          </cell>
          <cell r="K247" t="str">
            <v>0</v>
          </cell>
          <cell r="L247" t="str">
            <v>0</v>
          </cell>
          <cell r="M247" t="str">
            <v>0</v>
          </cell>
          <cell r="N247" t="str">
            <v>0</v>
          </cell>
          <cell r="O247" t="str">
            <v>0</v>
          </cell>
          <cell r="P247" t="str">
            <v>0</v>
          </cell>
          <cell r="Q247" t="str">
            <v>0</v>
          </cell>
          <cell r="R247" t="str">
            <v>0</v>
          </cell>
          <cell r="S247" t="str">
            <v>0</v>
          </cell>
          <cell r="T247" t="str">
            <v>0</v>
          </cell>
          <cell r="U247" t="str">
            <v>0</v>
          </cell>
          <cell r="V247" t="str">
            <v>0</v>
          </cell>
          <cell r="W247" t="str">
            <v>0</v>
          </cell>
          <cell r="X247" t="str">
            <v>0</v>
          </cell>
          <cell r="Y247" t="str">
            <v>0</v>
          </cell>
          <cell r="Z247" t="str">
            <v>0</v>
          </cell>
          <cell r="AA247" t="str">
            <v>0</v>
          </cell>
          <cell r="AB247" t="str">
            <v>0</v>
          </cell>
          <cell r="AC247" t="str">
            <v>0</v>
          </cell>
          <cell r="AD247" t="str">
            <v>0</v>
          </cell>
          <cell r="AE247" t="str">
            <v>0</v>
          </cell>
          <cell r="AF247" t="str">
            <v>0</v>
          </cell>
          <cell r="AG247" t="str">
            <v>0</v>
          </cell>
          <cell r="AH247" t="str">
            <v>0</v>
          </cell>
          <cell r="AL247" t="str">
            <v>CLE - New Baggage Carousel (P510005)</v>
          </cell>
          <cell r="AM247" t="str">
            <v>0</v>
          </cell>
          <cell r="AN247" t="str">
            <v>0</v>
          </cell>
          <cell r="AO247" t="str">
            <v>0</v>
          </cell>
        </row>
        <row r="248">
          <cell r="B248" t="str">
            <v>BHM - Gate Area Refurb/Boarding Lanes (P307600)</v>
          </cell>
          <cell r="C248" t="str">
            <v>0</v>
          </cell>
          <cell r="D248" t="str">
            <v>0</v>
          </cell>
          <cell r="E248" t="str">
            <v>0</v>
          </cell>
          <cell r="F248" t="str">
            <v>0</v>
          </cell>
          <cell r="G248" t="str">
            <v>0</v>
          </cell>
          <cell r="H248" t="str">
            <v>0</v>
          </cell>
          <cell r="I248" t="str">
            <v>0</v>
          </cell>
          <cell r="J248" t="str">
            <v>0</v>
          </cell>
          <cell r="K248" t="str">
            <v>0</v>
          </cell>
          <cell r="L248" t="str">
            <v>0</v>
          </cell>
          <cell r="M248" t="str">
            <v>0</v>
          </cell>
          <cell r="N248" t="str">
            <v>0</v>
          </cell>
          <cell r="O248" t="str">
            <v>0</v>
          </cell>
          <cell r="P248" t="str">
            <v>0</v>
          </cell>
          <cell r="Q248" t="str">
            <v>0</v>
          </cell>
          <cell r="R248" t="str">
            <v>0</v>
          </cell>
          <cell r="S248" t="str">
            <v>0</v>
          </cell>
          <cell r="T248" t="str">
            <v>0</v>
          </cell>
          <cell r="U248" t="str">
            <v>0</v>
          </cell>
          <cell r="V248" t="str">
            <v>0</v>
          </cell>
          <cell r="W248" t="str">
            <v>0</v>
          </cell>
          <cell r="X248" t="str">
            <v>0</v>
          </cell>
          <cell r="Y248" t="str">
            <v>0</v>
          </cell>
          <cell r="Z248" t="str">
            <v>0</v>
          </cell>
          <cell r="AA248" t="str">
            <v>0</v>
          </cell>
          <cell r="AB248" t="str">
            <v>0</v>
          </cell>
          <cell r="AC248" t="str">
            <v>0</v>
          </cell>
          <cell r="AD248" t="str">
            <v>0</v>
          </cell>
          <cell r="AE248" t="str">
            <v>0</v>
          </cell>
          <cell r="AF248" t="str">
            <v>0</v>
          </cell>
          <cell r="AG248" t="str">
            <v>0</v>
          </cell>
          <cell r="AH248" t="str">
            <v>0</v>
          </cell>
          <cell r="AL248" t="str">
            <v>BHM - Gate Area Refurb/Boarding Lanes (P307600)</v>
          </cell>
          <cell r="AM248" t="str">
            <v>0</v>
          </cell>
          <cell r="AN248" t="str">
            <v>0</v>
          </cell>
          <cell r="AO248" t="str">
            <v>0</v>
          </cell>
        </row>
        <row r="249">
          <cell r="B249" t="str">
            <v>LAS - Installation Of Ice Plant (P440004)</v>
          </cell>
          <cell r="C249" t="str">
            <v>0</v>
          </cell>
          <cell r="D249" t="str">
            <v>0</v>
          </cell>
          <cell r="E249" t="str">
            <v>0</v>
          </cell>
          <cell r="F249" t="str">
            <v>0</v>
          </cell>
          <cell r="G249" t="str">
            <v>0</v>
          </cell>
          <cell r="H249" t="str">
            <v>0</v>
          </cell>
          <cell r="I249" t="str">
            <v>0</v>
          </cell>
          <cell r="J249" t="str">
            <v>0</v>
          </cell>
          <cell r="K249" t="str">
            <v>0</v>
          </cell>
          <cell r="L249" t="str">
            <v>0</v>
          </cell>
          <cell r="M249" t="str">
            <v>0</v>
          </cell>
          <cell r="N249" t="str">
            <v>0</v>
          </cell>
          <cell r="O249" t="str">
            <v>0</v>
          </cell>
          <cell r="P249" t="str">
            <v>0</v>
          </cell>
          <cell r="Q249" t="str">
            <v>0</v>
          </cell>
          <cell r="R249" t="str">
            <v>0</v>
          </cell>
          <cell r="S249" t="str">
            <v>0</v>
          </cell>
          <cell r="T249" t="str">
            <v>0</v>
          </cell>
          <cell r="U249" t="str">
            <v>0</v>
          </cell>
          <cell r="V249" t="str">
            <v>0</v>
          </cell>
          <cell r="W249" t="str">
            <v>0</v>
          </cell>
          <cell r="X249" t="str">
            <v>0</v>
          </cell>
          <cell r="Y249" t="str">
            <v>0</v>
          </cell>
          <cell r="Z249" t="str">
            <v>0</v>
          </cell>
          <cell r="AA249" t="str">
            <v>0</v>
          </cell>
          <cell r="AB249" t="str">
            <v>0</v>
          </cell>
          <cell r="AC249" t="str">
            <v>0</v>
          </cell>
          <cell r="AD249" t="str">
            <v>0</v>
          </cell>
          <cell r="AE249" t="str">
            <v>0</v>
          </cell>
          <cell r="AF249" t="str">
            <v>0</v>
          </cell>
          <cell r="AG249" t="str">
            <v>0</v>
          </cell>
          <cell r="AH249" t="str">
            <v>0</v>
          </cell>
          <cell r="AL249" t="str">
            <v>LAS - Installation Of Ice Plant (P440004)</v>
          </cell>
          <cell r="AM249" t="str">
            <v>0</v>
          </cell>
          <cell r="AN249" t="str">
            <v>0</v>
          </cell>
          <cell r="AO249" t="str">
            <v>0</v>
          </cell>
        </row>
        <row r="250">
          <cell r="B250" t="str">
            <v>BUR - ATO Project (P410047)</v>
          </cell>
          <cell r="C250">
            <v>-66000</v>
          </cell>
          <cell r="D250">
            <v>0</v>
          </cell>
          <cell r="E250">
            <v>66000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 t="str">
            <v>0</v>
          </cell>
          <cell r="N250" t="str">
            <v>0</v>
          </cell>
          <cell r="O250">
            <v>0</v>
          </cell>
          <cell r="P250" t="str">
            <v>0</v>
          </cell>
          <cell r="Q250" t="str">
            <v>0</v>
          </cell>
          <cell r="R250" t="str">
            <v>0</v>
          </cell>
          <cell r="S250" t="str">
            <v>0</v>
          </cell>
          <cell r="T250" t="str">
            <v>0</v>
          </cell>
          <cell r="U250" t="str">
            <v>0</v>
          </cell>
          <cell r="V250" t="str">
            <v>0</v>
          </cell>
          <cell r="W250" t="str">
            <v>0</v>
          </cell>
          <cell r="X250" t="str">
            <v>0</v>
          </cell>
          <cell r="Y250" t="str">
            <v>0</v>
          </cell>
          <cell r="Z250" t="str">
            <v>0</v>
          </cell>
          <cell r="AA250" t="str">
            <v>0</v>
          </cell>
          <cell r="AB250" t="str">
            <v>0</v>
          </cell>
          <cell r="AC250" t="str">
            <v>0</v>
          </cell>
          <cell r="AD250" t="str">
            <v>0</v>
          </cell>
          <cell r="AE250" t="str">
            <v>0</v>
          </cell>
          <cell r="AF250" t="str">
            <v>0</v>
          </cell>
          <cell r="AG250">
            <v>-17</v>
          </cell>
          <cell r="AH250">
            <v>-1819</v>
          </cell>
          <cell r="AL250" t="str">
            <v>BUR - ATO Project (P410047)</v>
          </cell>
          <cell r="AM250">
            <v>0</v>
          </cell>
          <cell r="AN250" t="str">
            <v>0</v>
          </cell>
          <cell r="AO250" t="str">
            <v>0</v>
          </cell>
        </row>
        <row r="251">
          <cell r="B251" t="str">
            <v>CMH - Refurbish Two Jetways (P205470)</v>
          </cell>
          <cell r="C251" t="str">
            <v>0</v>
          </cell>
          <cell r="D251" t="str">
            <v>0</v>
          </cell>
          <cell r="E251" t="str">
            <v>0</v>
          </cell>
          <cell r="F251" t="str">
            <v>0</v>
          </cell>
          <cell r="G251" t="str">
            <v>0</v>
          </cell>
          <cell r="H251" t="str">
            <v>0</v>
          </cell>
          <cell r="I251" t="str">
            <v>0</v>
          </cell>
          <cell r="J251" t="str">
            <v>0</v>
          </cell>
          <cell r="K251" t="str">
            <v>0</v>
          </cell>
          <cell r="L251" t="str">
            <v>0</v>
          </cell>
          <cell r="M251" t="str">
            <v>0</v>
          </cell>
          <cell r="N251" t="str">
            <v>0</v>
          </cell>
          <cell r="O251" t="str">
            <v>0</v>
          </cell>
          <cell r="P251" t="str">
            <v>0</v>
          </cell>
          <cell r="Q251" t="str">
            <v>0</v>
          </cell>
          <cell r="R251" t="str">
            <v>0</v>
          </cell>
          <cell r="S251" t="str">
            <v>0</v>
          </cell>
          <cell r="T251" t="str">
            <v>0</v>
          </cell>
          <cell r="U251" t="str">
            <v>0</v>
          </cell>
          <cell r="V251" t="str">
            <v>0</v>
          </cell>
          <cell r="W251" t="str">
            <v>0</v>
          </cell>
          <cell r="X251" t="str">
            <v>0</v>
          </cell>
          <cell r="Y251" t="str">
            <v>0</v>
          </cell>
          <cell r="Z251" t="str">
            <v>0</v>
          </cell>
          <cell r="AA251" t="str">
            <v>0</v>
          </cell>
          <cell r="AB251" t="str">
            <v>0</v>
          </cell>
          <cell r="AC251" t="str">
            <v>0</v>
          </cell>
          <cell r="AD251" t="str">
            <v>0</v>
          </cell>
          <cell r="AE251" t="str">
            <v>0</v>
          </cell>
          <cell r="AF251" t="str">
            <v>0</v>
          </cell>
          <cell r="AG251" t="str">
            <v>0</v>
          </cell>
          <cell r="AH251" t="str">
            <v>0</v>
          </cell>
          <cell r="AL251" t="str">
            <v>CMH - Refurbish Two Jetways (P205470)</v>
          </cell>
          <cell r="AM251" t="str">
            <v>0</v>
          </cell>
          <cell r="AN251" t="str">
            <v>0</v>
          </cell>
          <cell r="AO251" t="str">
            <v>0</v>
          </cell>
        </row>
        <row r="252">
          <cell r="B252" t="str">
            <v>LIT - ATO Refurbishment (P105630)</v>
          </cell>
          <cell r="C252" t="str">
            <v>0</v>
          </cell>
          <cell r="D252" t="str">
            <v>0</v>
          </cell>
          <cell r="E252" t="str">
            <v>0</v>
          </cell>
          <cell r="F252" t="str">
            <v>0</v>
          </cell>
          <cell r="G252" t="str">
            <v>0</v>
          </cell>
          <cell r="H252" t="str">
            <v>0</v>
          </cell>
          <cell r="I252" t="str">
            <v>0</v>
          </cell>
          <cell r="J252" t="str">
            <v>0</v>
          </cell>
          <cell r="K252" t="str">
            <v>0</v>
          </cell>
          <cell r="L252" t="str">
            <v>0</v>
          </cell>
          <cell r="M252" t="str">
            <v>0</v>
          </cell>
          <cell r="N252" t="str">
            <v>0</v>
          </cell>
          <cell r="O252" t="str">
            <v>0</v>
          </cell>
          <cell r="P252" t="str">
            <v>0</v>
          </cell>
          <cell r="Q252" t="str">
            <v>0</v>
          </cell>
          <cell r="R252" t="str">
            <v>0</v>
          </cell>
          <cell r="S252" t="str">
            <v>0</v>
          </cell>
          <cell r="T252" t="str">
            <v>0</v>
          </cell>
          <cell r="U252" t="str">
            <v>0</v>
          </cell>
          <cell r="V252" t="str">
            <v>0</v>
          </cell>
          <cell r="W252" t="str">
            <v>0</v>
          </cell>
          <cell r="X252" t="str">
            <v>0</v>
          </cell>
          <cell r="Y252" t="str">
            <v>0</v>
          </cell>
          <cell r="Z252" t="str">
            <v>0</v>
          </cell>
          <cell r="AA252" t="str">
            <v>0</v>
          </cell>
          <cell r="AB252" t="str">
            <v>0</v>
          </cell>
          <cell r="AC252" t="str">
            <v>0</v>
          </cell>
          <cell r="AD252" t="str">
            <v>0</v>
          </cell>
          <cell r="AE252" t="str">
            <v>0</v>
          </cell>
          <cell r="AF252" t="str">
            <v>0</v>
          </cell>
          <cell r="AG252" t="str">
            <v>0</v>
          </cell>
          <cell r="AH252" t="str">
            <v>0</v>
          </cell>
          <cell r="AL252" t="str">
            <v>LIT - ATO Refurbishment (P105630)</v>
          </cell>
          <cell r="AM252" t="str">
            <v>0</v>
          </cell>
          <cell r="AN252" t="str">
            <v>0</v>
          </cell>
          <cell r="AO252" t="str">
            <v>0</v>
          </cell>
        </row>
        <row r="253">
          <cell r="B253" t="str">
            <v>LAS - Loading Dock Additional (P210260)</v>
          </cell>
          <cell r="C253" t="str">
            <v>0</v>
          </cell>
          <cell r="D253" t="str">
            <v>0</v>
          </cell>
          <cell r="E253" t="str">
            <v>0</v>
          </cell>
          <cell r="F253" t="str">
            <v>0</v>
          </cell>
          <cell r="G253" t="str">
            <v>0</v>
          </cell>
          <cell r="H253" t="str">
            <v>0</v>
          </cell>
          <cell r="I253" t="str">
            <v>0</v>
          </cell>
          <cell r="J253" t="str">
            <v>0</v>
          </cell>
          <cell r="K253" t="str">
            <v>0</v>
          </cell>
          <cell r="L253" t="str">
            <v>0</v>
          </cell>
          <cell r="M253" t="str">
            <v>0</v>
          </cell>
          <cell r="N253" t="str">
            <v>0</v>
          </cell>
          <cell r="O253" t="str">
            <v>0</v>
          </cell>
          <cell r="P253" t="str">
            <v>0</v>
          </cell>
          <cell r="Q253" t="str">
            <v>0</v>
          </cell>
          <cell r="R253" t="str">
            <v>0</v>
          </cell>
          <cell r="S253" t="str">
            <v>0</v>
          </cell>
          <cell r="T253" t="str">
            <v>0</v>
          </cell>
          <cell r="U253" t="str">
            <v>0</v>
          </cell>
          <cell r="V253" t="str">
            <v>0</v>
          </cell>
          <cell r="W253" t="str">
            <v>0</v>
          </cell>
          <cell r="X253" t="str">
            <v>0</v>
          </cell>
          <cell r="Y253" t="str">
            <v>0</v>
          </cell>
          <cell r="Z253" t="str">
            <v>0</v>
          </cell>
          <cell r="AA253" t="str">
            <v>0</v>
          </cell>
          <cell r="AB253" t="str">
            <v>0</v>
          </cell>
          <cell r="AC253" t="str">
            <v>0</v>
          </cell>
          <cell r="AD253" t="str">
            <v>0</v>
          </cell>
          <cell r="AE253" t="str">
            <v>0</v>
          </cell>
          <cell r="AF253" t="str">
            <v>0</v>
          </cell>
          <cell r="AG253" t="str">
            <v>0</v>
          </cell>
          <cell r="AH253" t="str">
            <v>0</v>
          </cell>
          <cell r="AL253" t="str">
            <v>LAS - Loading Dock Additional (P210260)</v>
          </cell>
          <cell r="AM253" t="str">
            <v>0</v>
          </cell>
          <cell r="AN253" t="str">
            <v>0</v>
          </cell>
          <cell r="AO253" t="str">
            <v>0</v>
          </cell>
        </row>
        <row r="254">
          <cell r="B254" t="str">
            <v>PVD - ATO Expansion (P000656)</v>
          </cell>
          <cell r="C254" t="str">
            <v>0</v>
          </cell>
          <cell r="D254" t="str">
            <v>0</v>
          </cell>
          <cell r="E254" t="str">
            <v>0</v>
          </cell>
          <cell r="F254" t="str">
            <v>0</v>
          </cell>
          <cell r="G254" t="str">
            <v>0</v>
          </cell>
          <cell r="H254" t="str">
            <v>0</v>
          </cell>
          <cell r="I254" t="str">
            <v>0</v>
          </cell>
          <cell r="J254" t="str">
            <v>0</v>
          </cell>
          <cell r="K254" t="str">
            <v>0</v>
          </cell>
          <cell r="L254" t="str">
            <v>0</v>
          </cell>
          <cell r="M254" t="str">
            <v>0</v>
          </cell>
          <cell r="N254" t="str">
            <v>0</v>
          </cell>
          <cell r="O254" t="str">
            <v>0</v>
          </cell>
          <cell r="P254" t="str">
            <v>0</v>
          </cell>
          <cell r="Q254" t="str">
            <v>0</v>
          </cell>
          <cell r="R254" t="str">
            <v>0</v>
          </cell>
          <cell r="S254" t="str">
            <v>0</v>
          </cell>
          <cell r="T254" t="str">
            <v>0</v>
          </cell>
          <cell r="U254" t="str">
            <v>0</v>
          </cell>
          <cell r="V254" t="str">
            <v>0</v>
          </cell>
          <cell r="W254" t="str">
            <v>0</v>
          </cell>
          <cell r="X254" t="str">
            <v>0</v>
          </cell>
          <cell r="Y254" t="str">
            <v>0</v>
          </cell>
          <cell r="Z254" t="str">
            <v>0</v>
          </cell>
          <cell r="AA254" t="str">
            <v>0</v>
          </cell>
          <cell r="AB254" t="str">
            <v>0</v>
          </cell>
          <cell r="AC254" t="str">
            <v>0</v>
          </cell>
          <cell r="AD254" t="str">
            <v>0</v>
          </cell>
          <cell r="AE254" t="str">
            <v>0</v>
          </cell>
          <cell r="AF254" t="str">
            <v>0</v>
          </cell>
          <cell r="AG254" t="str">
            <v>0</v>
          </cell>
          <cell r="AH254" t="str">
            <v>0</v>
          </cell>
          <cell r="AL254" t="str">
            <v>PVD - ATO Expansion (P000656)</v>
          </cell>
          <cell r="AM254" t="str">
            <v>0</v>
          </cell>
          <cell r="AN254" t="str">
            <v>0</v>
          </cell>
          <cell r="AO254" t="str">
            <v>0</v>
          </cell>
        </row>
        <row r="255">
          <cell r="B255" t="str">
            <v>DMX - New Office Bay D &amp; Clean Room w/Storage (P505023)</v>
          </cell>
          <cell r="C255" t="str">
            <v>0</v>
          </cell>
          <cell r="D255" t="str">
            <v>0</v>
          </cell>
          <cell r="E255" t="str">
            <v>0</v>
          </cell>
          <cell r="F255" t="str">
            <v>0</v>
          </cell>
          <cell r="G255" t="str">
            <v>0</v>
          </cell>
          <cell r="H255" t="str">
            <v>0</v>
          </cell>
          <cell r="I255" t="str">
            <v>0</v>
          </cell>
          <cell r="J255" t="str">
            <v>0</v>
          </cell>
          <cell r="K255" t="str">
            <v>0</v>
          </cell>
          <cell r="L255" t="str">
            <v>0</v>
          </cell>
          <cell r="M255" t="str">
            <v>0</v>
          </cell>
          <cell r="N255" t="str">
            <v>0</v>
          </cell>
          <cell r="O255" t="str">
            <v>0</v>
          </cell>
          <cell r="P255" t="str">
            <v>0</v>
          </cell>
          <cell r="Q255" t="str">
            <v>0</v>
          </cell>
          <cell r="R255" t="str">
            <v>0</v>
          </cell>
          <cell r="S255" t="str">
            <v>0</v>
          </cell>
          <cell r="T255" t="str">
            <v>0</v>
          </cell>
          <cell r="U255" t="str">
            <v>0</v>
          </cell>
          <cell r="V255" t="str">
            <v>0</v>
          </cell>
          <cell r="W255" t="str">
            <v>0</v>
          </cell>
          <cell r="X255" t="str">
            <v>0</v>
          </cell>
          <cell r="Y255" t="str">
            <v>0</v>
          </cell>
          <cell r="Z255" t="str">
            <v>0</v>
          </cell>
          <cell r="AA255" t="str">
            <v>0</v>
          </cell>
          <cell r="AB255" t="str">
            <v>0</v>
          </cell>
          <cell r="AC255" t="str">
            <v>0</v>
          </cell>
          <cell r="AD255" t="str">
            <v>0</v>
          </cell>
          <cell r="AE255" t="str">
            <v>0</v>
          </cell>
          <cell r="AF255" t="str">
            <v>0</v>
          </cell>
          <cell r="AG255" t="str">
            <v>0</v>
          </cell>
          <cell r="AH255" t="str">
            <v>0</v>
          </cell>
          <cell r="AL255" t="str">
            <v>DMX - New Office Bay D &amp; Clean Room w/Storage (P505023)</v>
          </cell>
          <cell r="AM255" t="str">
            <v>0</v>
          </cell>
          <cell r="AN255" t="str">
            <v>0</v>
          </cell>
          <cell r="AO255" t="str">
            <v>0</v>
          </cell>
        </row>
        <row r="256">
          <cell r="B256" t="str">
            <v>HOU - Terminal Gate Air (P505011)</v>
          </cell>
          <cell r="C256" t="str">
            <v>0</v>
          </cell>
          <cell r="D256" t="str">
            <v>0</v>
          </cell>
          <cell r="E256" t="str">
            <v>0</v>
          </cell>
          <cell r="F256" t="str">
            <v>0</v>
          </cell>
          <cell r="G256" t="str">
            <v>0</v>
          </cell>
          <cell r="H256" t="str">
            <v>0</v>
          </cell>
          <cell r="I256" t="str">
            <v>0</v>
          </cell>
          <cell r="J256" t="str">
            <v>0</v>
          </cell>
          <cell r="K256" t="str">
            <v>0</v>
          </cell>
          <cell r="L256" t="str">
            <v>0</v>
          </cell>
          <cell r="M256" t="str">
            <v>0</v>
          </cell>
          <cell r="N256" t="str">
            <v>0</v>
          </cell>
          <cell r="O256" t="str">
            <v>0</v>
          </cell>
          <cell r="P256" t="str">
            <v>0</v>
          </cell>
          <cell r="Q256" t="str">
            <v>0</v>
          </cell>
          <cell r="R256" t="str">
            <v>0</v>
          </cell>
          <cell r="S256" t="str">
            <v>0</v>
          </cell>
          <cell r="T256" t="str">
            <v>0</v>
          </cell>
          <cell r="U256" t="str">
            <v>0</v>
          </cell>
          <cell r="V256" t="str">
            <v>0</v>
          </cell>
          <cell r="W256" t="str">
            <v>0</v>
          </cell>
          <cell r="X256" t="str">
            <v>0</v>
          </cell>
          <cell r="Y256" t="str">
            <v>0</v>
          </cell>
          <cell r="Z256" t="str">
            <v>0</v>
          </cell>
          <cell r="AA256" t="str">
            <v>0</v>
          </cell>
          <cell r="AB256" t="str">
            <v>0</v>
          </cell>
          <cell r="AC256" t="str">
            <v>0</v>
          </cell>
          <cell r="AD256" t="str">
            <v>0</v>
          </cell>
          <cell r="AE256" t="str">
            <v>0</v>
          </cell>
          <cell r="AF256" t="str">
            <v>0</v>
          </cell>
          <cell r="AG256" t="str">
            <v>0</v>
          </cell>
          <cell r="AH256" t="str">
            <v>0</v>
          </cell>
          <cell r="AL256" t="str">
            <v>HOU - Terminal Gate Air (P505011)</v>
          </cell>
          <cell r="AM256" t="str">
            <v>0</v>
          </cell>
          <cell r="AN256" t="str">
            <v>0</v>
          </cell>
          <cell r="AO256" t="str">
            <v>0</v>
          </cell>
        </row>
        <row r="257">
          <cell r="B257" t="str">
            <v>SDF - Relocate Ticket Counter/BSO/T-Point (P410010)</v>
          </cell>
          <cell r="C257" t="str">
            <v>0</v>
          </cell>
          <cell r="D257" t="str">
            <v>0</v>
          </cell>
          <cell r="E257" t="str">
            <v>0</v>
          </cell>
          <cell r="F257" t="str">
            <v>0</v>
          </cell>
          <cell r="G257" t="str">
            <v>0</v>
          </cell>
          <cell r="H257" t="str">
            <v>0</v>
          </cell>
          <cell r="I257" t="str">
            <v>0</v>
          </cell>
          <cell r="J257" t="str">
            <v>0</v>
          </cell>
          <cell r="K257" t="str">
            <v>0</v>
          </cell>
          <cell r="L257" t="str">
            <v>0</v>
          </cell>
          <cell r="M257" t="str">
            <v>0</v>
          </cell>
          <cell r="N257" t="str">
            <v>0</v>
          </cell>
          <cell r="O257" t="str">
            <v>0</v>
          </cell>
          <cell r="P257" t="str">
            <v>0</v>
          </cell>
          <cell r="Q257" t="str">
            <v>0</v>
          </cell>
          <cell r="R257" t="str">
            <v>0</v>
          </cell>
          <cell r="S257" t="str">
            <v>0</v>
          </cell>
          <cell r="T257" t="str">
            <v>0</v>
          </cell>
          <cell r="U257" t="str">
            <v>0</v>
          </cell>
          <cell r="V257" t="str">
            <v>0</v>
          </cell>
          <cell r="W257" t="str">
            <v>0</v>
          </cell>
          <cell r="X257" t="str">
            <v>0</v>
          </cell>
          <cell r="Y257" t="str">
            <v>0</v>
          </cell>
          <cell r="Z257" t="str">
            <v>0</v>
          </cell>
          <cell r="AA257" t="str">
            <v>0</v>
          </cell>
          <cell r="AB257" t="str">
            <v>0</v>
          </cell>
          <cell r="AC257" t="str">
            <v>0</v>
          </cell>
          <cell r="AD257" t="str">
            <v>0</v>
          </cell>
          <cell r="AE257" t="str">
            <v>0</v>
          </cell>
          <cell r="AF257" t="str">
            <v>0</v>
          </cell>
          <cell r="AG257" t="str">
            <v>0</v>
          </cell>
          <cell r="AH257" t="str">
            <v>0</v>
          </cell>
          <cell r="AL257" t="str">
            <v>SDF - Relocate Ticket Counter/BSO/T-Point (P410010)</v>
          </cell>
          <cell r="AM257" t="str">
            <v>0</v>
          </cell>
          <cell r="AN257" t="str">
            <v>0</v>
          </cell>
          <cell r="AO257" t="str">
            <v>0</v>
          </cell>
        </row>
        <row r="258">
          <cell r="B258" t="str">
            <v>DMX - A/C Controls (P505020)</v>
          </cell>
          <cell r="C258" t="str">
            <v>0</v>
          </cell>
          <cell r="D258" t="str">
            <v>0</v>
          </cell>
          <cell r="E258" t="str">
            <v>0</v>
          </cell>
          <cell r="F258" t="str">
            <v>0</v>
          </cell>
          <cell r="G258" t="str">
            <v>0</v>
          </cell>
          <cell r="H258" t="str">
            <v>0</v>
          </cell>
          <cell r="I258" t="str">
            <v>0</v>
          </cell>
          <cell r="J258" t="str">
            <v>0</v>
          </cell>
          <cell r="K258" t="str">
            <v>0</v>
          </cell>
          <cell r="L258" t="str">
            <v>0</v>
          </cell>
          <cell r="M258" t="str">
            <v>0</v>
          </cell>
          <cell r="N258" t="str">
            <v>0</v>
          </cell>
          <cell r="O258" t="str">
            <v>0</v>
          </cell>
          <cell r="P258" t="str">
            <v>0</v>
          </cell>
          <cell r="Q258" t="str">
            <v>0</v>
          </cell>
          <cell r="R258" t="str">
            <v>0</v>
          </cell>
          <cell r="S258" t="str">
            <v>0</v>
          </cell>
          <cell r="T258" t="str">
            <v>0</v>
          </cell>
          <cell r="U258" t="str">
            <v>0</v>
          </cell>
          <cell r="V258" t="str">
            <v>0</v>
          </cell>
          <cell r="W258" t="str">
            <v>0</v>
          </cell>
          <cell r="X258" t="str">
            <v>0</v>
          </cell>
          <cell r="Y258" t="str">
            <v>0</v>
          </cell>
          <cell r="Z258" t="str">
            <v>0</v>
          </cell>
          <cell r="AA258" t="str">
            <v>0</v>
          </cell>
          <cell r="AB258" t="str">
            <v>0</v>
          </cell>
          <cell r="AC258" t="str">
            <v>0</v>
          </cell>
          <cell r="AD258" t="str">
            <v>0</v>
          </cell>
          <cell r="AE258" t="str">
            <v>0</v>
          </cell>
          <cell r="AF258" t="str">
            <v>0</v>
          </cell>
          <cell r="AG258" t="str">
            <v>0</v>
          </cell>
          <cell r="AH258">
            <v>78256</v>
          </cell>
          <cell r="AL258" t="str">
            <v>DMX - A/C Controls (P505020)</v>
          </cell>
          <cell r="AM258" t="str">
            <v>0</v>
          </cell>
          <cell r="AN258" t="str">
            <v>0</v>
          </cell>
          <cell r="AO258" t="str">
            <v>0</v>
          </cell>
        </row>
        <row r="259">
          <cell r="B259" t="str">
            <v>PHX - GSE Breakroom And Bathroom (P309040)</v>
          </cell>
          <cell r="C259" t="str">
            <v>0</v>
          </cell>
          <cell r="D259" t="str">
            <v>0</v>
          </cell>
          <cell r="E259" t="str">
            <v>0</v>
          </cell>
          <cell r="F259" t="str">
            <v>0</v>
          </cell>
          <cell r="G259" t="str">
            <v>0</v>
          </cell>
          <cell r="H259" t="str">
            <v>0</v>
          </cell>
          <cell r="I259" t="str">
            <v>0</v>
          </cell>
          <cell r="J259" t="str">
            <v>0</v>
          </cell>
          <cell r="K259" t="str">
            <v>0</v>
          </cell>
          <cell r="L259" t="str">
            <v>0</v>
          </cell>
          <cell r="M259" t="str">
            <v>0</v>
          </cell>
          <cell r="N259" t="str">
            <v>0</v>
          </cell>
          <cell r="O259" t="str">
            <v>0</v>
          </cell>
          <cell r="P259" t="str">
            <v>0</v>
          </cell>
          <cell r="Q259" t="str">
            <v>0</v>
          </cell>
          <cell r="R259" t="str">
            <v>0</v>
          </cell>
          <cell r="S259" t="str">
            <v>0</v>
          </cell>
          <cell r="T259" t="str">
            <v>0</v>
          </cell>
          <cell r="U259" t="str">
            <v>0</v>
          </cell>
          <cell r="V259" t="str">
            <v>0</v>
          </cell>
          <cell r="W259" t="str">
            <v>0</v>
          </cell>
          <cell r="X259" t="str">
            <v>0</v>
          </cell>
          <cell r="Y259" t="str">
            <v>0</v>
          </cell>
          <cell r="Z259" t="str">
            <v>0</v>
          </cell>
          <cell r="AA259" t="str">
            <v>0</v>
          </cell>
          <cell r="AB259" t="str">
            <v>0</v>
          </cell>
          <cell r="AC259" t="str">
            <v>0</v>
          </cell>
          <cell r="AD259" t="str">
            <v>0</v>
          </cell>
          <cell r="AE259" t="str">
            <v>0</v>
          </cell>
          <cell r="AF259" t="str">
            <v>0</v>
          </cell>
          <cell r="AG259" t="str">
            <v>0</v>
          </cell>
          <cell r="AH259" t="str">
            <v>0</v>
          </cell>
          <cell r="AL259" t="str">
            <v>PHX - GSE Breakroom And Bathroom (P309040)</v>
          </cell>
          <cell r="AM259" t="str">
            <v>0</v>
          </cell>
          <cell r="AN259" t="str">
            <v>0</v>
          </cell>
          <cell r="AO259" t="str">
            <v>0</v>
          </cell>
        </row>
        <row r="260">
          <cell r="B260" t="str">
            <v>PHX - Freight Elevator (P505027)</v>
          </cell>
          <cell r="C260" t="str">
            <v>0</v>
          </cell>
          <cell r="D260" t="str">
            <v>0</v>
          </cell>
          <cell r="E260" t="str">
            <v>0</v>
          </cell>
          <cell r="F260" t="str">
            <v>0</v>
          </cell>
          <cell r="G260" t="str">
            <v>0</v>
          </cell>
          <cell r="H260" t="str">
            <v>0</v>
          </cell>
          <cell r="I260" t="str">
            <v>0</v>
          </cell>
          <cell r="J260" t="str">
            <v>0</v>
          </cell>
          <cell r="K260" t="str">
            <v>0</v>
          </cell>
          <cell r="L260" t="str">
            <v>0</v>
          </cell>
          <cell r="M260" t="str">
            <v>0</v>
          </cell>
          <cell r="N260" t="str">
            <v>0</v>
          </cell>
          <cell r="O260" t="str">
            <v>0</v>
          </cell>
          <cell r="P260" t="str">
            <v>0</v>
          </cell>
          <cell r="Q260" t="str">
            <v>0</v>
          </cell>
          <cell r="R260" t="str">
            <v>0</v>
          </cell>
          <cell r="S260" t="str">
            <v>0</v>
          </cell>
          <cell r="T260" t="str">
            <v>0</v>
          </cell>
          <cell r="U260" t="str">
            <v>0</v>
          </cell>
          <cell r="V260" t="str">
            <v>0</v>
          </cell>
          <cell r="W260" t="str">
            <v>0</v>
          </cell>
          <cell r="X260" t="str">
            <v>0</v>
          </cell>
          <cell r="Y260" t="str">
            <v>0</v>
          </cell>
          <cell r="Z260" t="str">
            <v>0</v>
          </cell>
          <cell r="AA260" t="str">
            <v>0</v>
          </cell>
          <cell r="AB260" t="str">
            <v>0</v>
          </cell>
          <cell r="AC260" t="str">
            <v>0</v>
          </cell>
          <cell r="AD260" t="str">
            <v>0</v>
          </cell>
          <cell r="AE260" t="str">
            <v>0</v>
          </cell>
          <cell r="AF260" t="str">
            <v>0</v>
          </cell>
          <cell r="AG260" t="str">
            <v>0</v>
          </cell>
          <cell r="AH260" t="str">
            <v>0</v>
          </cell>
          <cell r="AL260" t="str">
            <v>PHX - Freight Elevator (P505027)</v>
          </cell>
          <cell r="AM260" t="str">
            <v>0</v>
          </cell>
          <cell r="AN260" t="str">
            <v>0</v>
          </cell>
          <cell r="AO260" t="str">
            <v>0</v>
          </cell>
        </row>
        <row r="261">
          <cell r="B261" t="str">
            <v>DMX - Freight Elevevator (P505021)</v>
          </cell>
          <cell r="C261" t="str">
            <v>0</v>
          </cell>
          <cell r="D261" t="str">
            <v>0</v>
          </cell>
          <cell r="E261" t="str">
            <v>0</v>
          </cell>
          <cell r="F261" t="str">
            <v>0</v>
          </cell>
          <cell r="G261" t="str">
            <v>0</v>
          </cell>
          <cell r="H261" t="str">
            <v>0</v>
          </cell>
          <cell r="I261" t="str">
            <v>0</v>
          </cell>
          <cell r="J261" t="str">
            <v>0</v>
          </cell>
          <cell r="K261" t="str">
            <v>0</v>
          </cell>
          <cell r="L261" t="str">
            <v>0</v>
          </cell>
          <cell r="M261" t="str">
            <v>0</v>
          </cell>
          <cell r="N261" t="str">
            <v>0</v>
          </cell>
          <cell r="O261" t="str">
            <v>0</v>
          </cell>
          <cell r="P261" t="str">
            <v>0</v>
          </cell>
          <cell r="Q261" t="str">
            <v>0</v>
          </cell>
          <cell r="R261" t="str">
            <v>0</v>
          </cell>
          <cell r="S261" t="str">
            <v>0</v>
          </cell>
          <cell r="T261" t="str">
            <v>0</v>
          </cell>
          <cell r="U261" t="str">
            <v>0</v>
          </cell>
          <cell r="V261" t="str">
            <v>0</v>
          </cell>
          <cell r="W261" t="str">
            <v>0</v>
          </cell>
          <cell r="X261" t="str">
            <v>0</v>
          </cell>
          <cell r="Y261" t="str">
            <v>0</v>
          </cell>
          <cell r="Z261" t="str">
            <v>0</v>
          </cell>
          <cell r="AA261" t="str">
            <v>0</v>
          </cell>
          <cell r="AB261" t="str">
            <v>0</v>
          </cell>
          <cell r="AC261" t="str">
            <v>0</v>
          </cell>
          <cell r="AD261" t="str">
            <v>0</v>
          </cell>
          <cell r="AE261" t="str">
            <v>0</v>
          </cell>
          <cell r="AF261" t="str">
            <v>0</v>
          </cell>
          <cell r="AG261" t="str">
            <v>0</v>
          </cell>
          <cell r="AH261" t="str">
            <v>0</v>
          </cell>
          <cell r="AL261" t="str">
            <v>DMX - Freight Elevevator (P505021)</v>
          </cell>
          <cell r="AM261" t="str">
            <v>0</v>
          </cell>
          <cell r="AN261" t="str">
            <v>0</v>
          </cell>
          <cell r="AO261" t="str">
            <v>0</v>
          </cell>
        </row>
        <row r="262">
          <cell r="B262" t="str">
            <v>SMF - Provisioning Facility Modification (P310110)</v>
          </cell>
          <cell r="C262" t="str">
            <v>0</v>
          </cell>
          <cell r="D262" t="str">
            <v>0</v>
          </cell>
          <cell r="E262" t="str">
            <v>0</v>
          </cell>
          <cell r="F262" t="str">
            <v>0</v>
          </cell>
          <cell r="G262" t="str">
            <v>0</v>
          </cell>
          <cell r="H262" t="str">
            <v>0</v>
          </cell>
          <cell r="I262" t="str">
            <v>0</v>
          </cell>
          <cell r="J262" t="str">
            <v>0</v>
          </cell>
          <cell r="K262" t="str">
            <v>0</v>
          </cell>
          <cell r="L262" t="str">
            <v>0</v>
          </cell>
          <cell r="M262" t="str">
            <v>0</v>
          </cell>
          <cell r="N262" t="str">
            <v>0</v>
          </cell>
          <cell r="O262" t="str">
            <v>0</v>
          </cell>
          <cell r="P262" t="str">
            <v>0</v>
          </cell>
          <cell r="Q262" t="str">
            <v>0</v>
          </cell>
          <cell r="R262" t="str">
            <v>0</v>
          </cell>
          <cell r="S262" t="str">
            <v>0</v>
          </cell>
          <cell r="T262" t="str">
            <v>0</v>
          </cell>
          <cell r="U262" t="str">
            <v>0</v>
          </cell>
          <cell r="V262" t="str">
            <v>0</v>
          </cell>
          <cell r="W262" t="str">
            <v>0</v>
          </cell>
          <cell r="X262" t="str">
            <v>0</v>
          </cell>
          <cell r="Y262" t="str">
            <v>0</v>
          </cell>
          <cell r="Z262" t="str">
            <v>0</v>
          </cell>
          <cell r="AA262" t="str">
            <v>0</v>
          </cell>
          <cell r="AB262" t="str">
            <v>0</v>
          </cell>
          <cell r="AC262" t="str">
            <v>0</v>
          </cell>
          <cell r="AD262" t="str">
            <v>0</v>
          </cell>
          <cell r="AE262" t="str">
            <v>0</v>
          </cell>
          <cell r="AF262" t="str">
            <v>0</v>
          </cell>
          <cell r="AG262" t="str">
            <v>0</v>
          </cell>
          <cell r="AH262" t="str">
            <v>0</v>
          </cell>
          <cell r="AL262" t="str">
            <v>SMF - Provisioning Facility Modification (P310110)</v>
          </cell>
          <cell r="AM262" t="str">
            <v>0</v>
          </cell>
          <cell r="AN262" t="str">
            <v>0</v>
          </cell>
          <cell r="AO262" t="str">
            <v>0</v>
          </cell>
        </row>
        <row r="263">
          <cell r="B263" t="str">
            <v>MHT - Expand ATO and Tpoint (P410054)</v>
          </cell>
          <cell r="C263" t="str">
            <v>0</v>
          </cell>
          <cell r="D263" t="str">
            <v>0</v>
          </cell>
          <cell r="E263" t="str">
            <v>0</v>
          </cell>
          <cell r="F263" t="str">
            <v>0</v>
          </cell>
          <cell r="G263" t="str">
            <v>0</v>
          </cell>
          <cell r="H263" t="str">
            <v>0</v>
          </cell>
          <cell r="I263" t="str">
            <v>0</v>
          </cell>
          <cell r="J263" t="str">
            <v>0</v>
          </cell>
          <cell r="K263" t="str">
            <v>0</v>
          </cell>
          <cell r="L263" t="str">
            <v>0</v>
          </cell>
          <cell r="M263" t="str">
            <v>0</v>
          </cell>
          <cell r="N263" t="str">
            <v>0</v>
          </cell>
          <cell r="O263" t="str">
            <v>0</v>
          </cell>
          <cell r="P263" t="str">
            <v>0</v>
          </cell>
          <cell r="Q263" t="str">
            <v>0</v>
          </cell>
          <cell r="R263" t="str">
            <v>0</v>
          </cell>
          <cell r="S263" t="str">
            <v>0</v>
          </cell>
          <cell r="T263" t="str">
            <v>0</v>
          </cell>
          <cell r="U263" t="str">
            <v>0</v>
          </cell>
          <cell r="V263" t="str">
            <v>0</v>
          </cell>
          <cell r="W263" t="str">
            <v>0</v>
          </cell>
          <cell r="X263" t="str">
            <v>0</v>
          </cell>
          <cell r="Y263" t="str">
            <v>0</v>
          </cell>
          <cell r="Z263" t="str">
            <v>0</v>
          </cell>
          <cell r="AA263" t="str">
            <v>0</v>
          </cell>
          <cell r="AB263" t="str">
            <v>0</v>
          </cell>
          <cell r="AC263" t="str">
            <v>0</v>
          </cell>
          <cell r="AD263" t="str">
            <v>0</v>
          </cell>
          <cell r="AE263" t="str">
            <v>0</v>
          </cell>
          <cell r="AF263" t="str">
            <v>0</v>
          </cell>
          <cell r="AG263" t="str">
            <v>0</v>
          </cell>
          <cell r="AH263" t="str">
            <v>0</v>
          </cell>
          <cell r="AL263" t="str">
            <v>MHT - Expand ATO and Tpoint (P410054)</v>
          </cell>
          <cell r="AM263" t="str">
            <v>0</v>
          </cell>
          <cell r="AN263" t="str">
            <v>0</v>
          </cell>
          <cell r="AO263" t="str">
            <v>0</v>
          </cell>
        </row>
        <row r="264">
          <cell r="B264" t="str">
            <v>SAN - Gates #1 &amp; #2 Expansion (P107170)</v>
          </cell>
          <cell r="C264" t="str">
            <v>0</v>
          </cell>
          <cell r="D264" t="str">
            <v>0</v>
          </cell>
          <cell r="E264" t="str">
            <v>0</v>
          </cell>
          <cell r="F264" t="str">
            <v>0</v>
          </cell>
          <cell r="G264" t="str">
            <v>0</v>
          </cell>
          <cell r="H264" t="str">
            <v>0</v>
          </cell>
          <cell r="I264" t="str">
            <v>0</v>
          </cell>
          <cell r="J264" t="str">
            <v>0</v>
          </cell>
          <cell r="K264" t="str">
            <v>0</v>
          </cell>
          <cell r="L264" t="str">
            <v>0</v>
          </cell>
          <cell r="M264" t="str">
            <v>0</v>
          </cell>
          <cell r="N264" t="str">
            <v>0</v>
          </cell>
          <cell r="O264" t="str">
            <v>0</v>
          </cell>
          <cell r="P264" t="str">
            <v>0</v>
          </cell>
          <cell r="Q264" t="str">
            <v>0</v>
          </cell>
          <cell r="R264" t="str">
            <v>0</v>
          </cell>
          <cell r="S264" t="str">
            <v>0</v>
          </cell>
          <cell r="T264" t="str">
            <v>0</v>
          </cell>
          <cell r="U264" t="str">
            <v>0</v>
          </cell>
          <cell r="V264" t="str">
            <v>0</v>
          </cell>
          <cell r="W264" t="str">
            <v>0</v>
          </cell>
          <cell r="X264" t="str">
            <v>0</v>
          </cell>
          <cell r="Y264" t="str">
            <v>0</v>
          </cell>
          <cell r="Z264" t="str">
            <v>0</v>
          </cell>
          <cell r="AA264" t="str">
            <v>0</v>
          </cell>
          <cell r="AB264" t="str">
            <v>0</v>
          </cell>
          <cell r="AC264" t="str">
            <v>0</v>
          </cell>
          <cell r="AD264" t="str">
            <v>0</v>
          </cell>
          <cell r="AE264" t="str">
            <v>0</v>
          </cell>
          <cell r="AF264" t="str">
            <v>0</v>
          </cell>
          <cell r="AG264" t="str">
            <v>0</v>
          </cell>
          <cell r="AH264" t="str">
            <v>0</v>
          </cell>
          <cell r="AL264" t="str">
            <v>SAN - Gates #1 &amp; #2 Expansion (P107170)</v>
          </cell>
          <cell r="AM264" t="str">
            <v>0</v>
          </cell>
          <cell r="AN264" t="str">
            <v>0</v>
          </cell>
          <cell r="AO264" t="str">
            <v>0</v>
          </cell>
        </row>
        <row r="265">
          <cell r="B265" t="str">
            <v>MHT - Cargo Facility (P410049)</v>
          </cell>
          <cell r="C265" t="str">
            <v>0</v>
          </cell>
          <cell r="D265" t="str">
            <v>0</v>
          </cell>
          <cell r="E265" t="str">
            <v>0</v>
          </cell>
          <cell r="F265" t="str">
            <v>0</v>
          </cell>
          <cell r="G265" t="str">
            <v>0</v>
          </cell>
          <cell r="H265" t="str">
            <v>0</v>
          </cell>
          <cell r="I265" t="str">
            <v>0</v>
          </cell>
          <cell r="J265" t="str">
            <v>0</v>
          </cell>
          <cell r="K265" t="str">
            <v>0</v>
          </cell>
          <cell r="L265" t="str">
            <v>0</v>
          </cell>
          <cell r="M265" t="str">
            <v>0</v>
          </cell>
          <cell r="N265" t="str">
            <v>0</v>
          </cell>
          <cell r="O265" t="str">
            <v>0</v>
          </cell>
          <cell r="P265" t="str">
            <v>0</v>
          </cell>
          <cell r="Q265" t="str">
            <v>0</v>
          </cell>
          <cell r="R265" t="str">
            <v>0</v>
          </cell>
          <cell r="S265" t="str">
            <v>0</v>
          </cell>
          <cell r="T265" t="str">
            <v>0</v>
          </cell>
          <cell r="U265" t="str">
            <v>0</v>
          </cell>
          <cell r="V265" t="str">
            <v>0</v>
          </cell>
          <cell r="W265" t="str">
            <v>0</v>
          </cell>
          <cell r="X265" t="str">
            <v>0</v>
          </cell>
          <cell r="Y265" t="str">
            <v>0</v>
          </cell>
          <cell r="Z265" t="str">
            <v>0</v>
          </cell>
          <cell r="AA265" t="str">
            <v>0</v>
          </cell>
          <cell r="AB265" t="str">
            <v>0</v>
          </cell>
          <cell r="AC265" t="str">
            <v>0</v>
          </cell>
          <cell r="AD265" t="str">
            <v>0</v>
          </cell>
          <cell r="AE265" t="str">
            <v>0</v>
          </cell>
          <cell r="AF265" t="str">
            <v>0</v>
          </cell>
          <cell r="AG265" t="str">
            <v>0</v>
          </cell>
          <cell r="AH265" t="str">
            <v>0</v>
          </cell>
          <cell r="AL265" t="str">
            <v>MHT - Cargo Facility (P410049)</v>
          </cell>
          <cell r="AM265" t="str">
            <v>0</v>
          </cell>
          <cell r="AN265" t="str">
            <v>0</v>
          </cell>
          <cell r="AO265" t="str">
            <v>0</v>
          </cell>
        </row>
        <row r="266">
          <cell r="B266" t="str">
            <v>SLC - Facility Modification (P440009)</v>
          </cell>
          <cell r="C266" t="str">
            <v>0</v>
          </cell>
          <cell r="D266" t="str">
            <v>0</v>
          </cell>
          <cell r="E266" t="str">
            <v>0</v>
          </cell>
          <cell r="F266" t="str">
            <v>0</v>
          </cell>
          <cell r="G266" t="str">
            <v>0</v>
          </cell>
          <cell r="H266" t="str">
            <v>0</v>
          </cell>
          <cell r="I266" t="str">
            <v>0</v>
          </cell>
          <cell r="J266" t="str">
            <v>0</v>
          </cell>
          <cell r="K266" t="str">
            <v>0</v>
          </cell>
          <cell r="L266" t="str">
            <v>0</v>
          </cell>
          <cell r="M266" t="str">
            <v>0</v>
          </cell>
          <cell r="N266" t="str">
            <v>0</v>
          </cell>
          <cell r="O266" t="str">
            <v>0</v>
          </cell>
          <cell r="P266" t="str">
            <v>0</v>
          </cell>
          <cell r="Q266" t="str">
            <v>0</v>
          </cell>
          <cell r="R266" t="str">
            <v>0</v>
          </cell>
          <cell r="S266" t="str">
            <v>0</v>
          </cell>
          <cell r="T266" t="str">
            <v>0</v>
          </cell>
          <cell r="U266" t="str">
            <v>0</v>
          </cell>
          <cell r="V266" t="str">
            <v>0</v>
          </cell>
          <cell r="W266" t="str">
            <v>0</v>
          </cell>
          <cell r="X266" t="str">
            <v>0</v>
          </cell>
          <cell r="Y266" t="str">
            <v>0</v>
          </cell>
          <cell r="Z266" t="str">
            <v>0</v>
          </cell>
          <cell r="AA266" t="str">
            <v>0</v>
          </cell>
          <cell r="AB266" t="str">
            <v>0</v>
          </cell>
          <cell r="AC266" t="str">
            <v>0</v>
          </cell>
          <cell r="AD266" t="str">
            <v>0</v>
          </cell>
          <cell r="AE266" t="str">
            <v>0</v>
          </cell>
          <cell r="AF266" t="str">
            <v>0</v>
          </cell>
          <cell r="AG266" t="str">
            <v>0</v>
          </cell>
          <cell r="AH266" t="str">
            <v>0</v>
          </cell>
          <cell r="AL266" t="str">
            <v>SLC - Facility Modification (P440009)</v>
          </cell>
          <cell r="AM266" t="str">
            <v>0</v>
          </cell>
          <cell r="AN266" t="str">
            <v>0</v>
          </cell>
          <cell r="AO266" t="str">
            <v>0</v>
          </cell>
        </row>
        <row r="267">
          <cell r="B267" t="str">
            <v>TUL - ATO Relocation (P410019)</v>
          </cell>
          <cell r="C267" t="str">
            <v>0</v>
          </cell>
          <cell r="D267" t="str">
            <v>0</v>
          </cell>
          <cell r="E267" t="str">
            <v>0</v>
          </cell>
          <cell r="F267" t="str">
            <v>0</v>
          </cell>
          <cell r="G267" t="str">
            <v>0</v>
          </cell>
          <cell r="H267" t="str">
            <v>0</v>
          </cell>
          <cell r="I267" t="str">
            <v>0</v>
          </cell>
          <cell r="J267" t="str">
            <v>0</v>
          </cell>
          <cell r="K267" t="str">
            <v>0</v>
          </cell>
          <cell r="L267" t="str">
            <v>0</v>
          </cell>
          <cell r="M267" t="str">
            <v>0</v>
          </cell>
          <cell r="N267" t="str">
            <v>0</v>
          </cell>
          <cell r="O267" t="str">
            <v>0</v>
          </cell>
          <cell r="P267" t="str">
            <v>0</v>
          </cell>
          <cell r="Q267" t="str">
            <v>0</v>
          </cell>
          <cell r="R267" t="str">
            <v>0</v>
          </cell>
          <cell r="S267" t="str">
            <v>0</v>
          </cell>
          <cell r="T267" t="str">
            <v>0</v>
          </cell>
          <cell r="U267" t="str">
            <v>0</v>
          </cell>
          <cell r="V267" t="str">
            <v>0</v>
          </cell>
          <cell r="W267" t="str">
            <v>0</v>
          </cell>
          <cell r="X267" t="str">
            <v>0</v>
          </cell>
          <cell r="Y267" t="str">
            <v>0</v>
          </cell>
          <cell r="Z267" t="str">
            <v>0</v>
          </cell>
          <cell r="AA267" t="str">
            <v>0</v>
          </cell>
          <cell r="AB267" t="str">
            <v>0</v>
          </cell>
          <cell r="AC267" t="str">
            <v>0</v>
          </cell>
          <cell r="AD267" t="str">
            <v>0</v>
          </cell>
          <cell r="AE267" t="str">
            <v>0</v>
          </cell>
          <cell r="AF267" t="str">
            <v>0</v>
          </cell>
          <cell r="AG267" t="str">
            <v>0</v>
          </cell>
          <cell r="AH267">
            <v>9600</v>
          </cell>
          <cell r="AL267" t="str">
            <v>TUL - ATO Relocation (P410019)</v>
          </cell>
          <cell r="AM267" t="str">
            <v>0</v>
          </cell>
          <cell r="AN267" t="str">
            <v>0</v>
          </cell>
          <cell r="AO267" t="str">
            <v>0</v>
          </cell>
        </row>
        <row r="268">
          <cell r="B268" t="str">
            <v>PVD - Skycap Counter Expansion (P305610)</v>
          </cell>
          <cell r="C268" t="str">
            <v>0</v>
          </cell>
          <cell r="D268" t="str">
            <v>0</v>
          </cell>
          <cell r="E268" t="str">
            <v>0</v>
          </cell>
          <cell r="F268" t="str">
            <v>0</v>
          </cell>
          <cell r="G268" t="str">
            <v>0</v>
          </cell>
          <cell r="H268" t="str">
            <v>0</v>
          </cell>
          <cell r="I268" t="str">
            <v>0</v>
          </cell>
          <cell r="J268" t="str">
            <v>0</v>
          </cell>
          <cell r="K268" t="str">
            <v>0</v>
          </cell>
          <cell r="L268" t="str">
            <v>0</v>
          </cell>
          <cell r="M268" t="str">
            <v>0</v>
          </cell>
          <cell r="N268" t="str">
            <v>0</v>
          </cell>
          <cell r="O268" t="str">
            <v>0</v>
          </cell>
          <cell r="P268" t="str">
            <v>0</v>
          </cell>
          <cell r="Q268" t="str">
            <v>0</v>
          </cell>
          <cell r="R268" t="str">
            <v>0</v>
          </cell>
          <cell r="S268" t="str">
            <v>0</v>
          </cell>
          <cell r="T268" t="str">
            <v>0</v>
          </cell>
          <cell r="U268" t="str">
            <v>0</v>
          </cell>
          <cell r="V268" t="str">
            <v>0</v>
          </cell>
          <cell r="W268" t="str">
            <v>0</v>
          </cell>
          <cell r="X268" t="str">
            <v>0</v>
          </cell>
          <cell r="Y268" t="str">
            <v>0</v>
          </cell>
          <cell r="Z268" t="str">
            <v>0</v>
          </cell>
          <cell r="AA268" t="str">
            <v>0</v>
          </cell>
          <cell r="AB268" t="str">
            <v>0</v>
          </cell>
          <cell r="AC268" t="str">
            <v>0</v>
          </cell>
          <cell r="AD268" t="str">
            <v>0</v>
          </cell>
          <cell r="AE268" t="str">
            <v>0</v>
          </cell>
          <cell r="AF268" t="str">
            <v>0</v>
          </cell>
          <cell r="AG268" t="str">
            <v>0</v>
          </cell>
          <cell r="AH268" t="str">
            <v>0</v>
          </cell>
          <cell r="AL268" t="str">
            <v>PVD - Skycap Counter Expansion (P305610)</v>
          </cell>
          <cell r="AM268" t="str">
            <v>0</v>
          </cell>
          <cell r="AN268" t="str">
            <v>0</v>
          </cell>
          <cell r="AO268" t="str">
            <v>0</v>
          </cell>
        </row>
        <row r="269">
          <cell r="B269" t="str">
            <v>PVD - Gate 21 Reconfiguration (P305620)</v>
          </cell>
          <cell r="C269" t="str">
            <v>0</v>
          </cell>
          <cell r="D269" t="str">
            <v>0</v>
          </cell>
          <cell r="E269" t="str">
            <v>0</v>
          </cell>
          <cell r="F269" t="str">
            <v>0</v>
          </cell>
          <cell r="G269" t="str">
            <v>0</v>
          </cell>
          <cell r="H269" t="str">
            <v>0</v>
          </cell>
          <cell r="I269" t="str">
            <v>0</v>
          </cell>
          <cell r="J269" t="str">
            <v>0</v>
          </cell>
          <cell r="K269" t="str">
            <v>0</v>
          </cell>
          <cell r="L269" t="str">
            <v>0</v>
          </cell>
          <cell r="M269" t="str">
            <v>0</v>
          </cell>
          <cell r="N269" t="str">
            <v>0</v>
          </cell>
          <cell r="O269" t="str">
            <v>0</v>
          </cell>
          <cell r="P269" t="str">
            <v>0</v>
          </cell>
          <cell r="Q269" t="str">
            <v>0</v>
          </cell>
          <cell r="R269" t="str">
            <v>0</v>
          </cell>
          <cell r="S269" t="str">
            <v>0</v>
          </cell>
          <cell r="T269" t="str">
            <v>0</v>
          </cell>
          <cell r="U269" t="str">
            <v>0</v>
          </cell>
          <cell r="V269" t="str">
            <v>0</v>
          </cell>
          <cell r="W269" t="str">
            <v>0</v>
          </cell>
          <cell r="X269" t="str">
            <v>0</v>
          </cell>
          <cell r="Y269" t="str">
            <v>0</v>
          </cell>
          <cell r="Z269" t="str">
            <v>0</v>
          </cell>
          <cell r="AA269" t="str">
            <v>0</v>
          </cell>
          <cell r="AB269" t="str">
            <v>0</v>
          </cell>
          <cell r="AC269" t="str">
            <v>0</v>
          </cell>
          <cell r="AD269" t="str">
            <v>0</v>
          </cell>
          <cell r="AE269" t="str">
            <v>0</v>
          </cell>
          <cell r="AF269" t="str">
            <v>0</v>
          </cell>
          <cell r="AG269" t="str">
            <v>0</v>
          </cell>
          <cell r="AH269" t="str">
            <v>0</v>
          </cell>
          <cell r="AL269" t="str">
            <v>PVD - Gate 21 Reconfiguration (P305620)</v>
          </cell>
          <cell r="AM269" t="str">
            <v>0</v>
          </cell>
          <cell r="AN269" t="str">
            <v>0</v>
          </cell>
          <cell r="AO269" t="str">
            <v>0</v>
          </cell>
        </row>
        <row r="270">
          <cell r="B270" t="str">
            <v>MHT - Additional Provisioning Storage (P410005)</v>
          </cell>
          <cell r="C270" t="str">
            <v>0</v>
          </cell>
          <cell r="D270" t="str">
            <v>0</v>
          </cell>
          <cell r="E270" t="str">
            <v>0</v>
          </cell>
          <cell r="F270" t="str">
            <v>0</v>
          </cell>
          <cell r="G270" t="str">
            <v>0</v>
          </cell>
          <cell r="H270" t="str">
            <v>0</v>
          </cell>
          <cell r="I270" t="str">
            <v>0</v>
          </cell>
          <cell r="J270" t="str">
            <v>0</v>
          </cell>
          <cell r="K270" t="str">
            <v>0</v>
          </cell>
          <cell r="L270" t="str">
            <v>0</v>
          </cell>
          <cell r="M270" t="str">
            <v>0</v>
          </cell>
          <cell r="N270" t="str">
            <v>0</v>
          </cell>
          <cell r="O270" t="str">
            <v>0</v>
          </cell>
          <cell r="P270" t="str">
            <v>0</v>
          </cell>
          <cell r="Q270" t="str">
            <v>0</v>
          </cell>
          <cell r="R270" t="str">
            <v>0</v>
          </cell>
          <cell r="S270" t="str">
            <v>0</v>
          </cell>
          <cell r="T270" t="str">
            <v>0</v>
          </cell>
          <cell r="U270" t="str">
            <v>0</v>
          </cell>
          <cell r="V270" t="str">
            <v>0</v>
          </cell>
          <cell r="W270" t="str">
            <v>0</v>
          </cell>
          <cell r="X270" t="str">
            <v>0</v>
          </cell>
          <cell r="Y270" t="str">
            <v>0</v>
          </cell>
          <cell r="Z270" t="str">
            <v>0</v>
          </cell>
          <cell r="AA270" t="str">
            <v>0</v>
          </cell>
          <cell r="AB270" t="str">
            <v>0</v>
          </cell>
          <cell r="AC270" t="str">
            <v>0</v>
          </cell>
          <cell r="AD270" t="str">
            <v>0</v>
          </cell>
          <cell r="AE270" t="str">
            <v>0</v>
          </cell>
          <cell r="AF270" t="str">
            <v>0</v>
          </cell>
          <cell r="AG270" t="str">
            <v>0</v>
          </cell>
          <cell r="AH270" t="str">
            <v>0</v>
          </cell>
          <cell r="AL270" t="str">
            <v>MHT - Additional Provisioning Storage (P410005)</v>
          </cell>
          <cell r="AM270" t="str">
            <v>0</v>
          </cell>
          <cell r="AN270" t="str">
            <v>0</v>
          </cell>
          <cell r="AO270" t="str">
            <v>0</v>
          </cell>
        </row>
        <row r="271">
          <cell r="B271" t="str">
            <v>JAX - Add New Gate C-1 (P410014)</v>
          </cell>
          <cell r="C271" t="str">
            <v>0</v>
          </cell>
          <cell r="D271" t="str">
            <v>0</v>
          </cell>
          <cell r="E271" t="str">
            <v>0</v>
          </cell>
          <cell r="F271" t="str">
            <v>0</v>
          </cell>
          <cell r="G271" t="str">
            <v>0</v>
          </cell>
          <cell r="H271" t="str">
            <v>0</v>
          </cell>
          <cell r="I271" t="str">
            <v>0</v>
          </cell>
          <cell r="J271" t="str">
            <v>0</v>
          </cell>
          <cell r="K271" t="str">
            <v>0</v>
          </cell>
          <cell r="L271" t="str">
            <v>0</v>
          </cell>
          <cell r="M271" t="str">
            <v>0</v>
          </cell>
          <cell r="N271" t="str">
            <v>0</v>
          </cell>
          <cell r="O271" t="str">
            <v>0</v>
          </cell>
          <cell r="P271" t="str">
            <v>0</v>
          </cell>
          <cell r="Q271" t="str">
            <v>0</v>
          </cell>
          <cell r="R271" t="str">
            <v>0</v>
          </cell>
          <cell r="S271" t="str">
            <v>0</v>
          </cell>
          <cell r="T271" t="str">
            <v>0</v>
          </cell>
          <cell r="U271" t="str">
            <v>0</v>
          </cell>
          <cell r="V271" t="str">
            <v>0</v>
          </cell>
          <cell r="W271" t="str">
            <v>0</v>
          </cell>
          <cell r="X271" t="str">
            <v>0</v>
          </cell>
          <cell r="Y271" t="str">
            <v>0</v>
          </cell>
          <cell r="Z271" t="str">
            <v>0</v>
          </cell>
          <cell r="AA271" t="str">
            <v>0</v>
          </cell>
          <cell r="AB271" t="str">
            <v>0</v>
          </cell>
          <cell r="AC271" t="str">
            <v>0</v>
          </cell>
          <cell r="AD271" t="str">
            <v>0</v>
          </cell>
          <cell r="AE271" t="str">
            <v>0</v>
          </cell>
          <cell r="AF271" t="str">
            <v>0</v>
          </cell>
          <cell r="AG271" t="str">
            <v>0</v>
          </cell>
          <cell r="AH271">
            <v>54808</v>
          </cell>
          <cell r="AL271" t="str">
            <v>JAX - Add New Gate C-1 (P410014)</v>
          </cell>
          <cell r="AM271" t="str">
            <v>0</v>
          </cell>
          <cell r="AN271" t="str">
            <v>0</v>
          </cell>
          <cell r="AO271" t="str">
            <v>0</v>
          </cell>
        </row>
        <row r="272">
          <cell r="B272" t="str">
            <v>HOU - Curbside Awning (P510007)</v>
          </cell>
          <cell r="C272" t="str">
            <v>0</v>
          </cell>
          <cell r="D272" t="str">
            <v>0</v>
          </cell>
          <cell r="E272" t="str">
            <v>0</v>
          </cell>
          <cell r="F272" t="str">
            <v>0</v>
          </cell>
          <cell r="G272" t="str">
            <v>0</v>
          </cell>
          <cell r="H272" t="str">
            <v>0</v>
          </cell>
          <cell r="I272" t="str">
            <v>0</v>
          </cell>
          <cell r="J272" t="str">
            <v>0</v>
          </cell>
          <cell r="K272" t="str">
            <v>0</v>
          </cell>
          <cell r="L272" t="str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46374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46374</v>
          </cell>
          <cell r="AC272">
            <v>0</v>
          </cell>
          <cell r="AD272">
            <v>0</v>
          </cell>
          <cell r="AE272">
            <v>0</v>
          </cell>
          <cell r="AF272" t="str">
            <v>0</v>
          </cell>
          <cell r="AG272" t="str">
            <v>0</v>
          </cell>
          <cell r="AH272" t="str">
            <v>0</v>
          </cell>
          <cell r="AL272" t="str">
            <v>HOU - Curbside Awning (P510007)</v>
          </cell>
          <cell r="AM272">
            <v>0</v>
          </cell>
          <cell r="AN272">
            <v>46374</v>
          </cell>
          <cell r="AO272">
            <v>0</v>
          </cell>
        </row>
        <row r="273">
          <cell r="B273" t="str">
            <v>DMX - Appearance Tech Superviso Office (P505008)</v>
          </cell>
          <cell r="C273" t="str">
            <v>0</v>
          </cell>
          <cell r="D273" t="str">
            <v>0</v>
          </cell>
          <cell r="E273" t="str">
            <v>0</v>
          </cell>
          <cell r="F273" t="str">
            <v>0</v>
          </cell>
          <cell r="G273" t="str">
            <v>0</v>
          </cell>
          <cell r="H273" t="str">
            <v>0</v>
          </cell>
          <cell r="I273" t="str">
            <v>0</v>
          </cell>
          <cell r="J273" t="str">
            <v>0</v>
          </cell>
          <cell r="K273" t="str">
            <v>0</v>
          </cell>
          <cell r="L273" t="str">
            <v>0</v>
          </cell>
          <cell r="M273" t="str">
            <v>0</v>
          </cell>
          <cell r="N273" t="str">
            <v>0</v>
          </cell>
          <cell r="O273" t="str">
            <v>0</v>
          </cell>
          <cell r="P273" t="str">
            <v>0</v>
          </cell>
          <cell r="Q273" t="str">
            <v>0</v>
          </cell>
          <cell r="R273" t="str">
            <v>0</v>
          </cell>
          <cell r="S273" t="str">
            <v>0</v>
          </cell>
          <cell r="T273" t="str">
            <v>0</v>
          </cell>
          <cell r="U273" t="str">
            <v>0</v>
          </cell>
          <cell r="V273" t="str">
            <v>0</v>
          </cell>
          <cell r="W273" t="str">
            <v>0</v>
          </cell>
          <cell r="X273" t="str">
            <v>0</v>
          </cell>
          <cell r="Y273" t="str">
            <v>0</v>
          </cell>
          <cell r="Z273" t="str">
            <v>0</v>
          </cell>
          <cell r="AA273" t="str">
            <v>0</v>
          </cell>
          <cell r="AB273" t="str">
            <v>0</v>
          </cell>
          <cell r="AC273" t="str">
            <v>0</v>
          </cell>
          <cell r="AD273" t="str">
            <v>0</v>
          </cell>
          <cell r="AE273" t="str">
            <v>0</v>
          </cell>
          <cell r="AF273" t="str">
            <v>0</v>
          </cell>
          <cell r="AG273" t="str">
            <v>0</v>
          </cell>
          <cell r="AH273" t="str">
            <v>0</v>
          </cell>
          <cell r="AL273" t="str">
            <v>DMX - Appearance Tech Superviso Office (P505008)</v>
          </cell>
          <cell r="AM273" t="str">
            <v>0</v>
          </cell>
          <cell r="AN273" t="str">
            <v>0</v>
          </cell>
          <cell r="AO273" t="str">
            <v>0</v>
          </cell>
        </row>
        <row r="274">
          <cell r="B274" t="str">
            <v>MHT - One Skycap Position (P410004)</v>
          </cell>
          <cell r="C274" t="str">
            <v>0</v>
          </cell>
          <cell r="D274" t="str">
            <v>0</v>
          </cell>
          <cell r="E274" t="str">
            <v>0</v>
          </cell>
          <cell r="F274" t="str">
            <v>0</v>
          </cell>
          <cell r="G274" t="str">
            <v>0</v>
          </cell>
          <cell r="H274" t="str">
            <v>0</v>
          </cell>
          <cell r="I274" t="str">
            <v>0</v>
          </cell>
          <cell r="J274" t="str">
            <v>0</v>
          </cell>
          <cell r="K274" t="str">
            <v>0</v>
          </cell>
          <cell r="L274" t="str">
            <v>0</v>
          </cell>
          <cell r="M274" t="str">
            <v>0</v>
          </cell>
          <cell r="N274" t="str">
            <v>0</v>
          </cell>
          <cell r="O274" t="str">
            <v>0</v>
          </cell>
          <cell r="P274" t="str">
            <v>0</v>
          </cell>
          <cell r="Q274" t="str">
            <v>0</v>
          </cell>
          <cell r="R274" t="str">
            <v>0</v>
          </cell>
          <cell r="S274" t="str">
            <v>0</v>
          </cell>
          <cell r="T274" t="str">
            <v>0</v>
          </cell>
          <cell r="U274" t="str">
            <v>0</v>
          </cell>
          <cell r="V274" t="str">
            <v>0</v>
          </cell>
          <cell r="W274" t="str">
            <v>0</v>
          </cell>
          <cell r="X274" t="str">
            <v>0</v>
          </cell>
          <cell r="Y274" t="str">
            <v>0</v>
          </cell>
          <cell r="Z274" t="str">
            <v>0</v>
          </cell>
          <cell r="AA274" t="str">
            <v>0</v>
          </cell>
          <cell r="AB274" t="str">
            <v>0</v>
          </cell>
          <cell r="AC274" t="str">
            <v>0</v>
          </cell>
          <cell r="AD274" t="str">
            <v>0</v>
          </cell>
          <cell r="AE274" t="str">
            <v>0</v>
          </cell>
          <cell r="AF274" t="str">
            <v>0</v>
          </cell>
          <cell r="AG274" t="str">
            <v>0</v>
          </cell>
          <cell r="AH274" t="str">
            <v>0</v>
          </cell>
          <cell r="AL274" t="str">
            <v>MHT - One Skycap Position (P410004)</v>
          </cell>
          <cell r="AM274" t="str">
            <v>0</v>
          </cell>
          <cell r="AN274" t="str">
            <v>0</v>
          </cell>
          <cell r="AO274" t="str">
            <v>0</v>
          </cell>
        </row>
        <row r="275">
          <cell r="B275" t="str">
            <v>OAK - Wheelchair Lift (P510016)</v>
          </cell>
          <cell r="C275" t="str">
            <v>0</v>
          </cell>
          <cell r="D275" t="str">
            <v>0</v>
          </cell>
          <cell r="E275" t="str">
            <v>0</v>
          </cell>
          <cell r="F275" t="str">
            <v>0</v>
          </cell>
          <cell r="G275" t="str">
            <v>0</v>
          </cell>
          <cell r="H275" t="str">
            <v>0</v>
          </cell>
          <cell r="I275" t="str">
            <v>0</v>
          </cell>
          <cell r="J275" t="str">
            <v>0</v>
          </cell>
          <cell r="K275" t="str">
            <v>0</v>
          </cell>
          <cell r="L275" t="str">
            <v>0</v>
          </cell>
          <cell r="M275" t="str">
            <v>0</v>
          </cell>
          <cell r="N275" t="str">
            <v>0</v>
          </cell>
          <cell r="O275" t="str">
            <v>0</v>
          </cell>
          <cell r="P275" t="str">
            <v>0</v>
          </cell>
          <cell r="Q275" t="str">
            <v>0</v>
          </cell>
          <cell r="R275" t="str">
            <v>0</v>
          </cell>
          <cell r="S275" t="str">
            <v>0</v>
          </cell>
          <cell r="T275" t="str">
            <v>0</v>
          </cell>
          <cell r="U275" t="str">
            <v>0</v>
          </cell>
          <cell r="V275" t="str">
            <v>0</v>
          </cell>
          <cell r="W275" t="str">
            <v>0</v>
          </cell>
          <cell r="X275" t="str">
            <v>0</v>
          </cell>
          <cell r="Y275" t="str">
            <v>0</v>
          </cell>
          <cell r="Z275" t="str">
            <v>0</v>
          </cell>
          <cell r="AA275" t="str">
            <v>0</v>
          </cell>
          <cell r="AB275" t="str">
            <v>0</v>
          </cell>
          <cell r="AC275" t="str">
            <v>0</v>
          </cell>
          <cell r="AD275" t="str">
            <v>0</v>
          </cell>
          <cell r="AE275" t="str">
            <v>0</v>
          </cell>
          <cell r="AF275" t="str">
            <v>0</v>
          </cell>
          <cell r="AG275" t="str">
            <v>0</v>
          </cell>
          <cell r="AH275" t="str">
            <v>0</v>
          </cell>
          <cell r="AL275" t="str">
            <v>OAK - Wheelchair Lift (P510016)</v>
          </cell>
          <cell r="AM275" t="str">
            <v>0</v>
          </cell>
          <cell r="AN275" t="str">
            <v>0</v>
          </cell>
          <cell r="AO275" t="str">
            <v>0</v>
          </cell>
        </row>
        <row r="276">
          <cell r="B276" t="str">
            <v>PHX - Expand Walk-in Cooler (P308200)</v>
          </cell>
          <cell r="C276" t="str">
            <v>0</v>
          </cell>
          <cell r="D276" t="str">
            <v>0</v>
          </cell>
          <cell r="E276" t="str">
            <v>0</v>
          </cell>
          <cell r="F276" t="str">
            <v>0</v>
          </cell>
          <cell r="G276" t="str">
            <v>0</v>
          </cell>
          <cell r="H276" t="str">
            <v>0</v>
          </cell>
          <cell r="I276" t="str">
            <v>0</v>
          </cell>
          <cell r="J276" t="str">
            <v>0</v>
          </cell>
          <cell r="K276" t="str">
            <v>0</v>
          </cell>
          <cell r="L276" t="str">
            <v>0</v>
          </cell>
          <cell r="M276" t="str">
            <v>0</v>
          </cell>
          <cell r="N276" t="str">
            <v>0</v>
          </cell>
          <cell r="O276" t="str">
            <v>0</v>
          </cell>
          <cell r="P276" t="str">
            <v>0</v>
          </cell>
          <cell r="Q276" t="str">
            <v>0</v>
          </cell>
          <cell r="R276" t="str">
            <v>0</v>
          </cell>
          <cell r="S276" t="str">
            <v>0</v>
          </cell>
          <cell r="T276" t="str">
            <v>0</v>
          </cell>
          <cell r="U276" t="str">
            <v>0</v>
          </cell>
          <cell r="V276" t="str">
            <v>0</v>
          </cell>
          <cell r="W276" t="str">
            <v>0</v>
          </cell>
          <cell r="X276" t="str">
            <v>0</v>
          </cell>
          <cell r="Y276" t="str">
            <v>0</v>
          </cell>
          <cell r="Z276" t="str">
            <v>0</v>
          </cell>
          <cell r="AA276" t="str">
            <v>0</v>
          </cell>
          <cell r="AB276" t="str">
            <v>0</v>
          </cell>
          <cell r="AC276" t="str">
            <v>0</v>
          </cell>
          <cell r="AD276" t="str">
            <v>0</v>
          </cell>
          <cell r="AE276" t="str">
            <v>0</v>
          </cell>
          <cell r="AF276" t="str">
            <v>0</v>
          </cell>
          <cell r="AG276" t="str">
            <v>0</v>
          </cell>
          <cell r="AH276" t="str">
            <v>0</v>
          </cell>
          <cell r="AL276" t="str">
            <v>PHX - Expand Walk-in Cooler (P308200)</v>
          </cell>
          <cell r="AM276" t="str">
            <v>0</v>
          </cell>
          <cell r="AN276" t="str">
            <v>0</v>
          </cell>
          <cell r="AO276" t="str">
            <v>0</v>
          </cell>
        </row>
        <row r="277">
          <cell r="B277" t="str">
            <v>DMX - Hands on Training Room - MX Training (P505022)</v>
          </cell>
          <cell r="C277" t="str">
            <v>0</v>
          </cell>
          <cell r="D277" t="str">
            <v>0</v>
          </cell>
          <cell r="E277" t="str">
            <v>0</v>
          </cell>
          <cell r="F277" t="str">
            <v>0</v>
          </cell>
          <cell r="G277" t="str">
            <v>0</v>
          </cell>
          <cell r="H277" t="str">
            <v>0</v>
          </cell>
          <cell r="I277" t="str">
            <v>0</v>
          </cell>
          <cell r="J277" t="str">
            <v>0</v>
          </cell>
          <cell r="K277" t="str">
            <v>0</v>
          </cell>
          <cell r="L277" t="str">
            <v>0</v>
          </cell>
          <cell r="M277" t="str">
            <v>0</v>
          </cell>
          <cell r="N277" t="str">
            <v>0</v>
          </cell>
          <cell r="O277" t="str">
            <v>0</v>
          </cell>
          <cell r="P277" t="str">
            <v>0</v>
          </cell>
          <cell r="Q277" t="str">
            <v>0</v>
          </cell>
          <cell r="R277" t="str">
            <v>0</v>
          </cell>
          <cell r="S277" t="str">
            <v>0</v>
          </cell>
          <cell r="T277" t="str">
            <v>0</v>
          </cell>
          <cell r="U277" t="str">
            <v>0</v>
          </cell>
          <cell r="V277" t="str">
            <v>0</v>
          </cell>
          <cell r="W277" t="str">
            <v>0</v>
          </cell>
          <cell r="X277" t="str">
            <v>0</v>
          </cell>
          <cell r="Y277" t="str">
            <v>0</v>
          </cell>
          <cell r="Z277" t="str">
            <v>0</v>
          </cell>
          <cell r="AA277" t="str">
            <v>0</v>
          </cell>
          <cell r="AB277" t="str">
            <v>0</v>
          </cell>
          <cell r="AC277" t="str">
            <v>0</v>
          </cell>
          <cell r="AD277" t="str">
            <v>0</v>
          </cell>
          <cell r="AE277" t="str">
            <v>0</v>
          </cell>
          <cell r="AF277" t="str">
            <v>0</v>
          </cell>
          <cell r="AG277" t="str">
            <v>0</v>
          </cell>
          <cell r="AH277" t="str">
            <v>0</v>
          </cell>
          <cell r="AL277" t="str">
            <v>DMX - Hands on Training Room - MX Training (P505022)</v>
          </cell>
          <cell r="AM277" t="str">
            <v>0</v>
          </cell>
          <cell r="AN277" t="str">
            <v>0</v>
          </cell>
          <cell r="AO277" t="str">
            <v>0</v>
          </cell>
        </row>
        <row r="278">
          <cell r="B278" t="str">
            <v>SJC - Provo Space Renovation (P207210)</v>
          </cell>
          <cell r="C278" t="str">
            <v>0</v>
          </cell>
          <cell r="D278" t="str">
            <v>0</v>
          </cell>
          <cell r="E278" t="str">
            <v>0</v>
          </cell>
          <cell r="F278" t="str">
            <v>0</v>
          </cell>
          <cell r="G278" t="str">
            <v>0</v>
          </cell>
          <cell r="H278" t="str">
            <v>0</v>
          </cell>
          <cell r="I278" t="str">
            <v>0</v>
          </cell>
          <cell r="J278" t="str">
            <v>0</v>
          </cell>
          <cell r="K278" t="str">
            <v>0</v>
          </cell>
          <cell r="L278" t="str">
            <v>0</v>
          </cell>
          <cell r="M278" t="str">
            <v>0</v>
          </cell>
          <cell r="N278" t="str">
            <v>0</v>
          </cell>
          <cell r="O278" t="str">
            <v>0</v>
          </cell>
          <cell r="P278" t="str">
            <v>0</v>
          </cell>
          <cell r="Q278" t="str">
            <v>0</v>
          </cell>
          <cell r="R278" t="str">
            <v>0</v>
          </cell>
          <cell r="S278" t="str">
            <v>0</v>
          </cell>
          <cell r="T278" t="str">
            <v>0</v>
          </cell>
          <cell r="U278" t="str">
            <v>0</v>
          </cell>
          <cell r="V278" t="str">
            <v>0</v>
          </cell>
          <cell r="W278" t="str">
            <v>0</v>
          </cell>
          <cell r="X278" t="str">
            <v>0</v>
          </cell>
          <cell r="Y278" t="str">
            <v>0</v>
          </cell>
          <cell r="Z278" t="str">
            <v>0</v>
          </cell>
          <cell r="AA278" t="str">
            <v>0</v>
          </cell>
          <cell r="AB278" t="str">
            <v>0</v>
          </cell>
          <cell r="AC278" t="str">
            <v>0</v>
          </cell>
          <cell r="AD278" t="str">
            <v>0</v>
          </cell>
          <cell r="AE278" t="str">
            <v>0</v>
          </cell>
          <cell r="AF278" t="str">
            <v>0</v>
          </cell>
          <cell r="AG278" t="str">
            <v>0</v>
          </cell>
          <cell r="AH278" t="str">
            <v>0</v>
          </cell>
          <cell r="AL278" t="str">
            <v>SJC - Provo Space Renovation (P207210)</v>
          </cell>
          <cell r="AM278" t="str">
            <v>0</v>
          </cell>
          <cell r="AN278" t="str">
            <v>0</v>
          </cell>
          <cell r="AO278" t="str">
            <v>0</v>
          </cell>
        </row>
        <row r="279">
          <cell r="B279" t="str">
            <v>SLC - ATO Relocation (P410023)</v>
          </cell>
          <cell r="C279" t="str">
            <v>0</v>
          </cell>
          <cell r="D279" t="str">
            <v>0</v>
          </cell>
          <cell r="E279" t="str">
            <v>0</v>
          </cell>
          <cell r="F279" t="str">
            <v>0</v>
          </cell>
          <cell r="G279" t="str">
            <v>0</v>
          </cell>
          <cell r="H279" t="str">
            <v>0</v>
          </cell>
          <cell r="I279" t="str">
            <v>0</v>
          </cell>
          <cell r="J279" t="str">
            <v>0</v>
          </cell>
          <cell r="K279" t="str">
            <v>0</v>
          </cell>
          <cell r="L279" t="str">
            <v>0</v>
          </cell>
          <cell r="M279" t="str">
            <v>0</v>
          </cell>
          <cell r="N279" t="str">
            <v>0</v>
          </cell>
          <cell r="O279" t="str">
            <v>0</v>
          </cell>
          <cell r="P279" t="str">
            <v>0</v>
          </cell>
          <cell r="Q279" t="str">
            <v>0</v>
          </cell>
          <cell r="R279" t="str">
            <v>0</v>
          </cell>
          <cell r="S279" t="str">
            <v>0</v>
          </cell>
          <cell r="T279" t="str">
            <v>0</v>
          </cell>
          <cell r="U279" t="str">
            <v>0</v>
          </cell>
          <cell r="V279" t="str">
            <v>0</v>
          </cell>
          <cell r="W279" t="str">
            <v>0</v>
          </cell>
          <cell r="X279" t="str">
            <v>0</v>
          </cell>
          <cell r="Y279" t="str">
            <v>0</v>
          </cell>
          <cell r="Z279" t="str">
            <v>0</v>
          </cell>
          <cell r="AA279" t="str">
            <v>0</v>
          </cell>
          <cell r="AB279" t="str">
            <v>0</v>
          </cell>
          <cell r="AC279" t="str">
            <v>0</v>
          </cell>
          <cell r="AD279" t="str">
            <v>0</v>
          </cell>
          <cell r="AE279" t="str">
            <v>0</v>
          </cell>
          <cell r="AF279" t="str">
            <v>0</v>
          </cell>
          <cell r="AG279" t="str">
            <v>0</v>
          </cell>
          <cell r="AH279" t="str">
            <v>0</v>
          </cell>
          <cell r="AL279" t="str">
            <v>SLC - ATO Relocation (P410023)</v>
          </cell>
          <cell r="AM279" t="str">
            <v>0</v>
          </cell>
          <cell r="AN279" t="str">
            <v>0</v>
          </cell>
          <cell r="AO279" t="str">
            <v>0</v>
          </cell>
        </row>
        <row r="280">
          <cell r="B280" t="str">
            <v>PDX - Replace T-Point Conveyor/Carousel (P410034)</v>
          </cell>
          <cell r="C280" t="str">
            <v>0</v>
          </cell>
          <cell r="D280" t="str">
            <v>0</v>
          </cell>
          <cell r="E280" t="str">
            <v>0</v>
          </cell>
          <cell r="F280" t="str">
            <v>0</v>
          </cell>
          <cell r="G280" t="str">
            <v>0</v>
          </cell>
          <cell r="H280" t="str">
            <v>0</v>
          </cell>
          <cell r="I280" t="str">
            <v>0</v>
          </cell>
          <cell r="J280" t="str">
            <v>0</v>
          </cell>
          <cell r="K280" t="str">
            <v>0</v>
          </cell>
          <cell r="L280" t="str">
            <v>0</v>
          </cell>
          <cell r="M280" t="str">
            <v>0</v>
          </cell>
          <cell r="N280" t="str">
            <v>0</v>
          </cell>
          <cell r="O280" t="str">
            <v>0</v>
          </cell>
          <cell r="P280" t="str">
            <v>0</v>
          </cell>
          <cell r="Q280" t="str">
            <v>0</v>
          </cell>
          <cell r="R280" t="str">
            <v>0</v>
          </cell>
          <cell r="S280" t="str">
            <v>0</v>
          </cell>
          <cell r="T280" t="str">
            <v>0</v>
          </cell>
          <cell r="U280" t="str">
            <v>0</v>
          </cell>
          <cell r="V280" t="str">
            <v>0</v>
          </cell>
          <cell r="W280" t="str">
            <v>0</v>
          </cell>
          <cell r="X280" t="str">
            <v>0</v>
          </cell>
          <cell r="Y280" t="str">
            <v>0</v>
          </cell>
          <cell r="Z280" t="str">
            <v>0</v>
          </cell>
          <cell r="AA280" t="str">
            <v>0</v>
          </cell>
          <cell r="AB280" t="str">
            <v>0</v>
          </cell>
          <cell r="AC280" t="str">
            <v>0</v>
          </cell>
          <cell r="AD280" t="str">
            <v>0</v>
          </cell>
          <cell r="AE280" t="str">
            <v>0</v>
          </cell>
          <cell r="AF280" t="str">
            <v>0</v>
          </cell>
          <cell r="AG280" t="str">
            <v>0</v>
          </cell>
          <cell r="AH280" t="str">
            <v>0</v>
          </cell>
          <cell r="AL280" t="str">
            <v>PDX - Replace T-Point Conveyor/Carousel (P410034)</v>
          </cell>
          <cell r="AM280" t="str">
            <v>0</v>
          </cell>
          <cell r="AN280" t="str">
            <v>0</v>
          </cell>
          <cell r="AO280" t="str">
            <v>0</v>
          </cell>
        </row>
        <row r="281">
          <cell r="B281" t="str">
            <v>SAN - Future Facility Expansion (P410061)</v>
          </cell>
          <cell r="C281" t="str">
            <v>0</v>
          </cell>
          <cell r="D281" t="str">
            <v>0</v>
          </cell>
          <cell r="E281" t="str">
            <v>0</v>
          </cell>
          <cell r="F281" t="str">
            <v>0</v>
          </cell>
          <cell r="G281" t="str">
            <v>0</v>
          </cell>
          <cell r="H281" t="str">
            <v>0</v>
          </cell>
          <cell r="I281" t="str">
            <v>0</v>
          </cell>
          <cell r="J281" t="str">
            <v>0</v>
          </cell>
          <cell r="K281" t="str">
            <v>0</v>
          </cell>
          <cell r="L281" t="str">
            <v>0</v>
          </cell>
          <cell r="M281" t="str">
            <v>0</v>
          </cell>
          <cell r="N281" t="str">
            <v>0</v>
          </cell>
          <cell r="O281" t="str">
            <v>0</v>
          </cell>
          <cell r="P281" t="str">
            <v>0</v>
          </cell>
          <cell r="Q281" t="str">
            <v>0</v>
          </cell>
          <cell r="R281" t="str">
            <v>0</v>
          </cell>
          <cell r="S281" t="str">
            <v>0</v>
          </cell>
          <cell r="T281" t="str">
            <v>0</v>
          </cell>
          <cell r="U281" t="str">
            <v>0</v>
          </cell>
          <cell r="V281" t="str">
            <v>0</v>
          </cell>
          <cell r="W281" t="str">
            <v>0</v>
          </cell>
          <cell r="X281" t="str">
            <v>0</v>
          </cell>
          <cell r="Y281" t="str">
            <v>0</v>
          </cell>
          <cell r="Z281" t="str">
            <v>0</v>
          </cell>
          <cell r="AA281" t="str">
            <v>0</v>
          </cell>
          <cell r="AB281" t="str">
            <v>0</v>
          </cell>
          <cell r="AC281" t="str">
            <v>0</v>
          </cell>
          <cell r="AD281" t="str">
            <v>0</v>
          </cell>
          <cell r="AE281" t="str">
            <v>0</v>
          </cell>
          <cell r="AF281" t="str">
            <v>0</v>
          </cell>
          <cell r="AG281" t="str">
            <v>0</v>
          </cell>
          <cell r="AH281" t="str">
            <v>0</v>
          </cell>
          <cell r="AL281" t="str">
            <v>SAN - Future Facility Expansion (P410061)</v>
          </cell>
          <cell r="AM281" t="str">
            <v>0</v>
          </cell>
          <cell r="AN281" t="str">
            <v>0</v>
          </cell>
          <cell r="AO281" t="str">
            <v>0</v>
          </cell>
        </row>
        <row r="282">
          <cell r="B282" t="str">
            <v>PHL - Terminal E Expansion/Tenant Improvements (P510019)</v>
          </cell>
          <cell r="C282" t="str">
            <v>0</v>
          </cell>
          <cell r="D282" t="str">
            <v>0</v>
          </cell>
          <cell r="E282" t="str">
            <v>0</v>
          </cell>
          <cell r="F282" t="str">
            <v>0</v>
          </cell>
          <cell r="G282" t="str">
            <v>0</v>
          </cell>
          <cell r="H282" t="str">
            <v>0</v>
          </cell>
          <cell r="I282" t="str">
            <v>0</v>
          </cell>
          <cell r="J282" t="str">
            <v>0</v>
          </cell>
          <cell r="K282" t="str">
            <v>0</v>
          </cell>
          <cell r="L282" t="str">
            <v>0</v>
          </cell>
          <cell r="M282" t="str">
            <v>0</v>
          </cell>
          <cell r="N282" t="str">
            <v>0</v>
          </cell>
          <cell r="O282" t="str">
            <v>0</v>
          </cell>
          <cell r="P282" t="str">
            <v>0</v>
          </cell>
          <cell r="Q282" t="str">
            <v>0</v>
          </cell>
          <cell r="R282" t="str">
            <v>0</v>
          </cell>
          <cell r="S282" t="str">
            <v>0</v>
          </cell>
          <cell r="T282" t="str">
            <v>0</v>
          </cell>
          <cell r="U282" t="str">
            <v>0</v>
          </cell>
          <cell r="V282" t="str">
            <v>0</v>
          </cell>
          <cell r="W282" t="str">
            <v>0</v>
          </cell>
          <cell r="X282" t="str">
            <v>0</v>
          </cell>
          <cell r="Y282" t="str">
            <v>0</v>
          </cell>
          <cell r="Z282" t="str">
            <v>0</v>
          </cell>
          <cell r="AA282" t="str">
            <v>0</v>
          </cell>
          <cell r="AB282" t="str">
            <v>0</v>
          </cell>
          <cell r="AC282" t="str">
            <v>0</v>
          </cell>
          <cell r="AD282" t="str">
            <v>0</v>
          </cell>
          <cell r="AE282" t="str">
            <v>0</v>
          </cell>
          <cell r="AF282" t="str">
            <v>0</v>
          </cell>
          <cell r="AG282" t="str">
            <v>0</v>
          </cell>
          <cell r="AH282" t="str">
            <v>0</v>
          </cell>
          <cell r="AL282" t="str">
            <v>PHL - Terminal E Expansion/Tenant Improvements (P510019)</v>
          </cell>
          <cell r="AM282" t="str">
            <v>0</v>
          </cell>
          <cell r="AN282" t="str">
            <v>0</v>
          </cell>
          <cell r="AO282" t="str">
            <v>0</v>
          </cell>
        </row>
        <row r="283">
          <cell r="B283" t="str">
            <v>PHX - Preconditioned Air (P410048)</v>
          </cell>
          <cell r="C283" t="str">
            <v>0</v>
          </cell>
          <cell r="D283" t="str">
            <v>0</v>
          </cell>
          <cell r="E283" t="str">
            <v>0</v>
          </cell>
          <cell r="F283" t="str">
            <v>0</v>
          </cell>
          <cell r="G283" t="str">
            <v>0</v>
          </cell>
          <cell r="H283" t="str">
            <v>0</v>
          </cell>
          <cell r="I283" t="str">
            <v>0</v>
          </cell>
          <cell r="J283" t="str">
            <v>0</v>
          </cell>
          <cell r="K283" t="str">
            <v>0</v>
          </cell>
          <cell r="L283" t="str">
            <v>0</v>
          </cell>
          <cell r="M283" t="str">
            <v>0</v>
          </cell>
          <cell r="N283" t="str">
            <v>0</v>
          </cell>
          <cell r="O283" t="str">
            <v>0</v>
          </cell>
          <cell r="P283" t="str">
            <v>0</v>
          </cell>
          <cell r="Q283" t="str">
            <v>0</v>
          </cell>
          <cell r="R283" t="str">
            <v>0</v>
          </cell>
          <cell r="S283" t="str">
            <v>0</v>
          </cell>
          <cell r="T283" t="str">
            <v>0</v>
          </cell>
          <cell r="U283" t="str">
            <v>0</v>
          </cell>
          <cell r="V283" t="str">
            <v>0</v>
          </cell>
          <cell r="W283" t="str">
            <v>0</v>
          </cell>
          <cell r="X283" t="str">
            <v>0</v>
          </cell>
          <cell r="Y283" t="str">
            <v>0</v>
          </cell>
          <cell r="Z283" t="str">
            <v>0</v>
          </cell>
          <cell r="AA283" t="str">
            <v>0</v>
          </cell>
          <cell r="AB283" t="str">
            <v>0</v>
          </cell>
          <cell r="AC283" t="str">
            <v>0</v>
          </cell>
          <cell r="AD283" t="str">
            <v>0</v>
          </cell>
          <cell r="AE283" t="str">
            <v>0</v>
          </cell>
          <cell r="AF283" t="str">
            <v>0</v>
          </cell>
          <cell r="AG283">
            <v>1360546</v>
          </cell>
          <cell r="AH283">
            <v>510616</v>
          </cell>
          <cell r="AL283" t="str">
            <v>PHX - Preconditioned Air (P410048)</v>
          </cell>
          <cell r="AM283" t="str">
            <v>0</v>
          </cell>
          <cell r="AN283" t="str">
            <v>0</v>
          </cell>
          <cell r="AO283" t="str">
            <v>0</v>
          </cell>
        </row>
        <row r="284">
          <cell r="B284" t="str">
            <v>BWI - B/C Sterile Connector (P10784E)</v>
          </cell>
          <cell r="C284" t="str">
            <v>0</v>
          </cell>
          <cell r="D284" t="str">
            <v>0</v>
          </cell>
          <cell r="E284" t="str">
            <v>0</v>
          </cell>
          <cell r="F284" t="str">
            <v>0</v>
          </cell>
          <cell r="G284" t="str">
            <v>0</v>
          </cell>
          <cell r="H284" t="str">
            <v>0</v>
          </cell>
          <cell r="I284" t="str">
            <v>0</v>
          </cell>
          <cell r="J284" t="str">
            <v>0</v>
          </cell>
          <cell r="K284" t="str">
            <v>0</v>
          </cell>
          <cell r="L284" t="str">
            <v>0</v>
          </cell>
          <cell r="M284" t="str">
            <v>0</v>
          </cell>
          <cell r="N284" t="str">
            <v>0</v>
          </cell>
          <cell r="O284" t="str">
            <v>0</v>
          </cell>
          <cell r="P284" t="str">
            <v>0</v>
          </cell>
          <cell r="Q284" t="str">
            <v>0</v>
          </cell>
          <cell r="R284" t="str">
            <v>0</v>
          </cell>
          <cell r="S284" t="str">
            <v>0</v>
          </cell>
          <cell r="T284" t="str">
            <v>0</v>
          </cell>
          <cell r="U284" t="str">
            <v>0</v>
          </cell>
          <cell r="V284" t="str">
            <v>0</v>
          </cell>
          <cell r="W284" t="str">
            <v>0</v>
          </cell>
          <cell r="X284" t="str">
            <v>0</v>
          </cell>
          <cell r="Y284" t="str">
            <v>0</v>
          </cell>
          <cell r="Z284" t="str">
            <v>0</v>
          </cell>
          <cell r="AA284" t="str">
            <v>0</v>
          </cell>
          <cell r="AB284" t="str">
            <v>0</v>
          </cell>
          <cell r="AC284" t="str">
            <v>0</v>
          </cell>
          <cell r="AD284" t="str">
            <v>0</v>
          </cell>
          <cell r="AE284" t="str">
            <v>0</v>
          </cell>
          <cell r="AF284">
            <v>126712</v>
          </cell>
          <cell r="AG284" t="str">
            <v>0</v>
          </cell>
          <cell r="AH284">
            <v>0</v>
          </cell>
          <cell r="AL284" t="str">
            <v>BWI - B/C Sterile Connector (P10784E)</v>
          </cell>
          <cell r="AM284" t="str">
            <v>0</v>
          </cell>
          <cell r="AN284" t="str">
            <v>0</v>
          </cell>
          <cell r="AO284" t="str">
            <v>0</v>
          </cell>
        </row>
        <row r="285">
          <cell r="B285" t="str">
            <v>BWI - Glycol Tanks And Blending Station (P410002)</v>
          </cell>
          <cell r="C285" t="str">
            <v>0</v>
          </cell>
          <cell r="D285" t="str">
            <v>0</v>
          </cell>
          <cell r="E285" t="str">
            <v>0</v>
          </cell>
          <cell r="F285" t="str">
            <v>0</v>
          </cell>
          <cell r="G285" t="str">
            <v>0</v>
          </cell>
          <cell r="H285" t="str">
            <v>0</v>
          </cell>
          <cell r="I285" t="str">
            <v>0</v>
          </cell>
          <cell r="J285" t="str">
            <v>0</v>
          </cell>
          <cell r="K285" t="str">
            <v>0</v>
          </cell>
          <cell r="L285" t="str">
            <v>0</v>
          </cell>
          <cell r="M285" t="str">
            <v>0</v>
          </cell>
          <cell r="N285" t="str">
            <v>0</v>
          </cell>
          <cell r="O285" t="str">
            <v>0</v>
          </cell>
          <cell r="P285" t="str">
            <v>0</v>
          </cell>
          <cell r="Q285" t="str">
            <v>0</v>
          </cell>
          <cell r="R285" t="str">
            <v>0</v>
          </cell>
          <cell r="S285" t="str">
            <v>0</v>
          </cell>
          <cell r="T285" t="str">
            <v>0</v>
          </cell>
          <cell r="U285" t="str">
            <v>0</v>
          </cell>
          <cell r="V285" t="str">
            <v>0</v>
          </cell>
          <cell r="W285" t="str">
            <v>0</v>
          </cell>
          <cell r="X285" t="str">
            <v>0</v>
          </cell>
          <cell r="Y285" t="str">
            <v>0</v>
          </cell>
          <cell r="Z285" t="str">
            <v>0</v>
          </cell>
          <cell r="AA285" t="str">
            <v>0</v>
          </cell>
          <cell r="AB285" t="str">
            <v>0</v>
          </cell>
          <cell r="AC285" t="str">
            <v>0</v>
          </cell>
          <cell r="AD285" t="str">
            <v>0</v>
          </cell>
          <cell r="AE285" t="str">
            <v>0</v>
          </cell>
          <cell r="AF285" t="str">
            <v>0</v>
          </cell>
          <cell r="AG285">
            <v>51800</v>
          </cell>
          <cell r="AH285">
            <v>119789</v>
          </cell>
          <cell r="AL285" t="str">
            <v>BWI - Glycol Tanks And Blending Station (P410002)</v>
          </cell>
          <cell r="AM285" t="str">
            <v>0</v>
          </cell>
          <cell r="AN285" t="str">
            <v>0</v>
          </cell>
          <cell r="AO285" t="str">
            <v>0</v>
          </cell>
        </row>
        <row r="286">
          <cell r="B286" t="str">
            <v>North Concourse Analysis (P565005)</v>
          </cell>
          <cell r="C286" t="str">
            <v>0</v>
          </cell>
          <cell r="D286" t="str">
            <v>0</v>
          </cell>
          <cell r="E286" t="str">
            <v>0</v>
          </cell>
          <cell r="F286" t="str">
            <v>0</v>
          </cell>
          <cell r="G286" t="str">
            <v>0</v>
          </cell>
          <cell r="H286" t="str">
            <v>0</v>
          </cell>
          <cell r="I286" t="str">
            <v>0</v>
          </cell>
          <cell r="J286" t="str">
            <v>0</v>
          </cell>
          <cell r="K286" t="str">
            <v>0</v>
          </cell>
          <cell r="L286" t="str">
            <v>0</v>
          </cell>
          <cell r="M286" t="str">
            <v>0</v>
          </cell>
          <cell r="N286" t="str">
            <v>0</v>
          </cell>
          <cell r="O286" t="str">
            <v>0</v>
          </cell>
          <cell r="P286" t="str">
            <v>0</v>
          </cell>
          <cell r="Q286" t="str">
            <v>0</v>
          </cell>
          <cell r="R286" t="str">
            <v>0</v>
          </cell>
          <cell r="S286" t="str">
            <v>0</v>
          </cell>
          <cell r="T286" t="str">
            <v>0</v>
          </cell>
          <cell r="U286" t="str">
            <v>0</v>
          </cell>
          <cell r="V286" t="str">
            <v>0</v>
          </cell>
          <cell r="W286" t="str">
            <v>0</v>
          </cell>
          <cell r="X286" t="str">
            <v>0</v>
          </cell>
          <cell r="Y286" t="str">
            <v>0</v>
          </cell>
          <cell r="Z286" t="str">
            <v>0</v>
          </cell>
          <cell r="AA286" t="str">
            <v>0</v>
          </cell>
          <cell r="AB286" t="str">
            <v>0</v>
          </cell>
          <cell r="AC286" t="str">
            <v>0</v>
          </cell>
          <cell r="AD286" t="str">
            <v>0</v>
          </cell>
          <cell r="AE286" t="str">
            <v>0</v>
          </cell>
          <cell r="AF286" t="str">
            <v>0</v>
          </cell>
          <cell r="AG286" t="str">
            <v>0</v>
          </cell>
          <cell r="AH286">
            <v>0</v>
          </cell>
          <cell r="AL286" t="str">
            <v>North Concourse Analysis (P565005)</v>
          </cell>
          <cell r="AM286" t="str">
            <v>0</v>
          </cell>
          <cell r="AN286" t="str">
            <v>0</v>
          </cell>
          <cell r="AO286" t="str">
            <v>0</v>
          </cell>
        </row>
        <row r="287">
          <cell r="B287" t="str">
            <v>OAK - Provisioning Relocation (P212450)</v>
          </cell>
          <cell r="C287" t="str">
            <v>0</v>
          </cell>
          <cell r="D287" t="str">
            <v>0</v>
          </cell>
          <cell r="E287" t="str">
            <v>0</v>
          </cell>
          <cell r="F287" t="str">
            <v>0</v>
          </cell>
          <cell r="G287" t="str">
            <v>0</v>
          </cell>
          <cell r="H287" t="str">
            <v>0</v>
          </cell>
          <cell r="I287" t="str">
            <v>0</v>
          </cell>
          <cell r="J287" t="str">
            <v>0</v>
          </cell>
          <cell r="K287" t="str">
            <v>0</v>
          </cell>
          <cell r="L287" t="str">
            <v>0</v>
          </cell>
          <cell r="M287" t="str">
            <v>0</v>
          </cell>
          <cell r="N287" t="str">
            <v>0</v>
          </cell>
          <cell r="O287" t="str">
            <v>0</v>
          </cell>
          <cell r="P287" t="str">
            <v>0</v>
          </cell>
          <cell r="Q287" t="str">
            <v>0</v>
          </cell>
          <cell r="R287" t="str">
            <v>0</v>
          </cell>
          <cell r="S287" t="str">
            <v>0</v>
          </cell>
          <cell r="T287" t="str">
            <v>0</v>
          </cell>
          <cell r="U287" t="str">
            <v>0</v>
          </cell>
          <cell r="V287" t="str">
            <v>0</v>
          </cell>
          <cell r="W287" t="str">
            <v>0</v>
          </cell>
          <cell r="X287" t="str">
            <v>0</v>
          </cell>
          <cell r="Y287" t="str">
            <v>0</v>
          </cell>
          <cell r="Z287" t="str">
            <v>0</v>
          </cell>
          <cell r="AA287" t="str">
            <v>0</v>
          </cell>
          <cell r="AB287" t="str">
            <v>0</v>
          </cell>
          <cell r="AC287" t="str">
            <v>0</v>
          </cell>
          <cell r="AD287" t="str">
            <v>0</v>
          </cell>
          <cell r="AE287" t="str">
            <v>0</v>
          </cell>
          <cell r="AF287">
            <v>163407</v>
          </cell>
          <cell r="AG287">
            <v>4476479</v>
          </cell>
          <cell r="AH287">
            <v>-1435495</v>
          </cell>
          <cell r="AL287" t="str">
            <v>OAK - Provisioning Relocation (P212450)</v>
          </cell>
          <cell r="AM287" t="str">
            <v>0</v>
          </cell>
          <cell r="AN287" t="str">
            <v>0</v>
          </cell>
          <cell r="AO287" t="str">
            <v>0</v>
          </cell>
        </row>
        <row r="288">
          <cell r="B288" t="str">
            <v>HOU MX - Maintenance Hangar Generator (P665010)</v>
          </cell>
          <cell r="C288" t="str">
            <v>0</v>
          </cell>
          <cell r="D288" t="str">
            <v>0</v>
          </cell>
          <cell r="E288" t="str">
            <v>0</v>
          </cell>
          <cell r="F288" t="str">
            <v>0</v>
          </cell>
          <cell r="G288" t="str">
            <v>0</v>
          </cell>
          <cell r="H288" t="str">
            <v>0</v>
          </cell>
          <cell r="I288" t="str">
            <v>0</v>
          </cell>
          <cell r="J288" t="str">
            <v>0</v>
          </cell>
          <cell r="K288" t="str">
            <v>0</v>
          </cell>
          <cell r="L288" t="str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480000</v>
          </cell>
          <cell r="AD288">
            <v>0</v>
          </cell>
          <cell r="AE288">
            <v>0</v>
          </cell>
          <cell r="AF288" t="str">
            <v>0</v>
          </cell>
          <cell r="AG288" t="str">
            <v>0</v>
          </cell>
          <cell r="AH288" t="str">
            <v>0</v>
          </cell>
          <cell r="AL288" t="str">
            <v>HOU MX - Maintenance Hangar Generator (P665010)</v>
          </cell>
          <cell r="AM288">
            <v>0</v>
          </cell>
          <cell r="AN288">
            <v>0</v>
          </cell>
          <cell r="AO288">
            <v>480000</v>
          </cell>
        </row>
        <row r="289">
          <cell r="B289" t="str">
            <v>Inflight Bases (5) Renovations (P665011)</v>
          </cell>
          <cell r="C289" t="str">
            <v>0</v>
          </cell>
          <cell r="D289" t="str">
            <v>0</v>
          </cell>
          <cell r="E289" t="str">
            <v>0</v>
          </cell>
          <cell r="F289" t="str">
            <v>0</v>
          </cell>
          <cell r="G289" t="str">
            <v>0</v>
          </cell>
          <cell r="H289" t="str">
            <v>0</v>
          </cell>
          <cell r="I289" t="str">
            <v>0</v>
          </cell>
          <cell r="J289" t="str">
            <v>0</v>
          </cell>
          <cell r="K289" t="str">
            <v>0</v>
          </cell>
          <cell r="L289" t="str">
            <v>0</v>
          </cell>
          <cell r="M289" t="str">
            <v>0</v>
          </cell>
          <cell r="N289" t="str">
            <v>0</v>
          </cell>
          <cell r="O289" t="str">
            <v>0</v>
          </cell>
          <cell r="P289" t="str">
            <v>0</v>
          </cell>
          <cell r="Q289" t="str">
            <v>0</v>
          </cell>
          <cell r="R289" t="str">
            <v>0</v>
          </cell>
          <cell r="S289" t="str">
            <v>0</v>
          </cell>
          <cell r="T289" t="str">
            <v>0</v>
          </cell>
          <cell r="U289" t="str">
            <v>0</v>
          </cell>
          <cell r="V289" t="str">
            <v>0</v>
          </cell>
          <cell r="W289" t="str">
            <v>0</v>
          </cell>
          <cell r="X289" t="str">
            <v>0</v>
          </cell>
          <cell r="Y289" t="str">
            <v>0</v>
          </cell>
          <cell r="Z289" t="str">
            <v>0</v>
          </cell>
          <cell r="AA289" t="str">
            <v>0</v>
          </cell>
          <cell r="AB289" t="str">
            <v>0</v>
          </cell>
          <cell r="AC289" t="str">
            <v>0</v>
          </cell>
          <cell r="AD289" t="str">
            <v>0</v>
          </cell>
          <cell r="AE289" t="str">
            <v>0</v>
          </cell>
          <cell r="AF289" t="str">
            <v>0</v>
          </cell>
          <cell r="AG289" t="str">
            <v>0</v>
          </cell>
          <cell r="AH289" t="str">
            <v>0</v>
          </cell>
          <cell r="AL289" t="str">
            <v>Inflight Bases (5) Renovations (P665011)</v>
          </cell>
          <cell r="AM289" t="str">
            <v>0</v>
          </cell>
          <cell r="AN289" t="str">
            <v>0</v>
          </cell>
          <cell r="AO289" t="str">
            <v>0</v>
          </cell>
        </row>
        <row r="290">
          <cell r="B290" t="str">
            <v>MDW MX - New Hangar Generator (P665021)</v>
          </cell>
          <cell r="C290" t="str">
            <v>0</v>
          </cell>
          <cell r="D290" t="str">
            <v>0</v>
          </cell>
          <cell r="E290" t="str">
            <v>0</v>
          </cell>
          <cell r="F290" t="str">
            <v>0</v>
          </cell>
          <cell r="G290" t="str">
            <v>0</v>
          </cell>
          <cell r="H290" t="str">
            <v>0</v>
          </cell>
          <cell r="I290" t="str">
            <v>0</v>
          </cell>
          <cell r="J290" t="str">
            <v>0</v>
          </cell>
          <cell r="K290" t="str">
            <v>0</v>
          </cell>
          <cell r="L290" t="str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480000</v>
          </cell>
          <cell r="AD290">
            <v>0</v>
          </cell>
          <cell r="AE290">
            <v>0</v>
          </cell>
          <cell r="AF290" t="str">
            <v>0</v>
          </cell>
          <cell r="AG290" t="str">
            <v>0</v>
          </cell>
          <cell r="AH290" t="str">
            <v>0</v>
          </cell>
          <cell r="AL290" t="str">
            <v>MDW MX - New Hangar Generator (P665021)</v>
          </cell>
          <cell r="AM290">
            <v>0</v>
          </cell>
          <cell r="AN290">
            <v>0</v>
          </cell>
          <cell r="AO290">
            <v>480000</v>
          </cell>
        </row>
        <row r="291">
          <cell r="B291" t="str">
            <v>New Flight Ops Base (P665025)</v>
          </cell>
          <cell r="C291" t="str">
            <v>0</v>
          </cell>
          <cell r="D291" t="str">
            <v>0</v>
          </cell>
          <cell r="E291" t="str">
            <v>0</v>
          </cell>
          <cell r="F291" t="str">
            <v>0</v>
          </cell>
          <cell r="G291" t="str">
            <v>0</v>
          </cell>
          <cell r="H291" t="str">
            <v>0</v>
          </cell>
          <cell r="I291" t="str">
            <v>0</v>
          </cell>
          <cell r="J291" t="str">
            <v>0</v>
          </cell>
          <cell r="K291" t="str">
            <v>0</v>
          </cell>
          <cell r="L291" t="str">
            <v>0</v>
          </cell>
          <cell r="M291" t="str">
            <v>0</v>
          </cell>
          <cell r="N291" t="str">
            <v>0</v>
          </cell>
          <cell r="O291" t="str">
            <v>0</v>
          </cell>
          <cell r="P291" t="str">
            <v>0</v>
          </cell>
          <cell r="Q291" t="str">
            <v>0</v>
          </cell>
          <cell r="R291" t="str">
            <v>0</v>
          </cell>
          <cell r="S291" t="str">
            <v>0</v>
          </cell>
          <cell r="T291" t="str">
            <v>0</v>
          </cell>
          <cell r="U291" t="str">
            <v>0</v>
          </cell>
          <cell r="V291" t="str">
            <v>0</v>
          </cell>
          <cell r="W291" t="str">
            <v>0</v>
          </cell>
          <cell r="X291" t="str">
            <v>0</v>
          </cell>
          <cell r="Y291" t="str">
            <v>0</v>
          </cell>
          <cell r="Z291" t="str">
            <v>0</v>
          </cell>
          <cell r="AA291" t="str">
            <v>0</v>
          </cell>
          <cell r="AB291" t="str">
            <v>0</v>
          </cell>
          <cell r="AC291" t="str">
            <v>0</v>
          </cell>
          <cell r="AD291" t="str">
            <v>0</v>
          </cell>
          <cell r="AE291" t="str">
            <v>0</v>
          </cell>
          <cell r="AF291" t="str">
            <v>0</v>
          </cell>
          <cell r="AG291" t="str">
            <v>0</v>
          </cell>
          <cell r="AH291" t="str">
            <v>0</v>
          </cell>
          <cell r="AL291" t="str">
            <v>New Flight Ops Base (P665025)</v>
          </cell>
          <cell r="AM291" t="str">
            <v>0</v>
          </cell>
          <cell r="AN291" t="str">
            <v>0</v>
          </cell>
          <cell r="AO291" t="str">
            <v>0</v>
          </cell>
        </row>
        <row r="292">
          <cell r="B292" t="str">
            <v>PHX MX - Hangar Generator (P665034)</v>
          </cell>
          <cell r="C292" t="str">
            <v>0</v>
          </cell>
          <cell r="D292" t="str">
            <v>0</v>
          </cell>
          <cell r="E292" t="str">
            <v>0</v>
          </cell>
          <cell r="F292" t="str">
            <v>0</v>
          </cell>
          <cell r="G292" t="str">
            <v>0</v>
          </cell>
          <cell r="H292" t="str">
            <v>0</v>
          </cell>
          <cell r="I292" t="str">
            <v>0</v>
          </cell>
          <cell r="J292" t="str">
            <v>0</v>
          </cell>
          <cell r="K292" t="str">
            <v>0</v>
          </cell>
          <cell r="L292" t="str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480000</v>
          </cell>
          <cell r="AD292">
            <v>0</v>
          </cell>
          <cell r="AE292">
            <v>0</v>
          </cell>
          <cell r="AF292" t="str">
            <v>0</v>
          </cell>
          <cell r="AG292" t="str">
            <v>0</v>
          </cell>
          <cell r="AH292" t="str">
            <v>0</v>
          </cell>
          <cell r="AL292" t="str">
            <v>PHX MX - Hangar Generator (P665034)</v>
          </cell>
          <cell r="AM292">
            <v>0</v>
          </cell>
          <cell r="AN292">
            <v>0</v>
          </cell>
          <cell r="AO292">
            <v>480000</v>
          </cell>
        </row>
        <row r="293">
          <cell r="B293" t="str">
            <v>LAS - Baggage Handling Capacity Improvements (P665056)</v>
          </cell>
          <cell r="C293" t="str">
            <v>0</v>
          </cell>
          <cell r="D293" t="str">
            <v>0</v>
          </cell>
          <cell r="E293" t="str">
            <v>0</v>
          </cell>
          <cell r="F293" t="str">
            <v>0</v>
          </cell>
          <cell r="G293" t="str">
            <v>0</v>
          </cell>
          <cell r="H293" t="str">
            <v>0</v>
          </cell>
          <cell r="I293" t="str">
            <v>0</v>
          </cell>
          <cell r="J293" t="str">
            <v>0</v>
          </cell>
          <cell r="K293" t="str">
            <v>0</v>
          </cell>
          <cell r="L293" t="str">
            <v>0</v>
          </cell>
          <cell r="M293" t="str">
            <v>0</v>
          </cell>
          <cell r="N293" t="str">
            <v>0</v>
          </cell>
          <cell r="O293" t="str">
            <v>0</v>
          </cell>
          <cell r="P293" t="str">
            <v>0</v>
          </cell>
          <cell r="Q293" t="str">
            <v>0</v>
          </cell>
          <cell r="R293" t="str">
            <v>0</v>
          </cell>
          <cell r="S293" t="str">
            <v>0</v>
          </cell>
          <cell r="T293" t="str">
            <v>0</v>
          </cell>
          <cell r="U293" t="str">
            <v>0</v>
          </cell>
          <cell r="V293" t="str">
            <v>0</v>
          </cell>
          <cell r="W293" t="str">
            <v>0</v>
          </cell>
          <cell r="X293" t="str">
            <v>0</v>
          </cell>
          <cell r="Y293" t="str">
            <v>0</v>
          </cell>
          <cell r="Z293" t="str">
            <v>0</v>
          </cell>
          <cell r="AA293" t="str">
            <v>0</v>
          </cell>
          <cell r="AB293" t="str">
            <v>0</v>
          </cell>
          <cell r="AC293" t="str">
            <v>0</v>
          </cell>
          <cell r="AD293" t="str">
            <v>0</v>
          </cell>
          <cell r="AE293" t="str">
            <v>0</v>
          </cell>
          <cell r="AF293" t="str">
            <v>0</v>
          </cell>
          <cell r="AG293" t="str">
            <v>0</v>
          </cell>
          <cell r="AH293" t="str">
            <v>0</v>
          </cell>
          <cell r="AL293" t="str">
            <v>LAS - Baggage Handling Capacity Improvements (P665056)</v>
          </cell>
          <cell r="AM293" t="str">
            <v>0</v>
          </cell>
          <cell r="AN293" t="str">
            <v>0</v>
          </cell>
          <cell r="AO293" t="str">
            <v>0</v>
          </cell>
        </row>
        <row r="294">
          <cell r="B294" t="str">
            <v>2006 Prov System Trash Compactor Replacements (P665059)</v>
          </cell>
          <cell r="C294" t="str">
            <v>0</v>
          </cell>
          <cell r="D294" t="str">
            <v>0</v>
          </cell>
          <cell r="E294" t="str">
            <v>0</v>
          </cell>
          <cell r="F294" t="str">
            <v>0</v>
          </cell>
          <cell r="G294" t="str">
            <v>0</v>
          </cell>
          <cell r="H294" t="str">
            <v>0</v>
          </cell>
          <cell r="I294" t="str">
            <v>0</v>
          </cell>
          <cell r="J294" t="str">
            <v>0</v>
          </cell>
          <cell r="K294" t="str">
            <v>0</v>
          </cell>
          <cell r="L294" t="str">
            <v>0</v>
          </cell>
          <cell r="M294" t="str">
            <v>0</v>
          </cell>
          <cell r="N294" t="str">
            <v>0</v>
          </cell>
          <cell r="O294" t="str">
            <v>0</v>
          </cell>
          <cell r="P294" t="str">
            <v>0</v>
          </cell>
          <cell r="Q294" t="str">
            <v>0</v>
          </cell>
          <cell r="R294" t="str">
            <v>0</v>
          </cell>
          <cell r="S294" t="str">
            <v>0</v>
          </cell>
          <cell r="T294" t="str">
            <v>0</v>
          </cell>
          <cell r="U294" t="str">
            <v>0</v>
          </cell>
          <cell r="V294" t="str">
            <v>0</v>
          </cell>
          <cell r="W294" t="str">
            <v>0</v>
          </cell>
          <cell r="X294" t="str">
            <v>0</v>
          </cell>
          <cell r="Y294" t="str">
            <v>0</v>
          </cell>
          <cell r="Z294" t="str">
            <v>0</v>
          </cell>
          <cell r="AA294" t="str">
            <v>0</v>
          </cell>
          <cell r="AB294" t="str">
            <v>0</v>
          </cell>
          <cell r="AC294" t="str">
            <v>0</v>
          </cell>
          <cell r="AD294" t="str">
            <v>0</v>
          </cell>
          <cell r="AE294" t="str">
            <v>0</v>
          </cell>
          <cell r="AF294" t="str">
            <v>0</v>
          </cell>
          <cell r="AG294" t="str">
            <v>0</v>
          </cell>
          <cell r="AH294" t="str">
            <v>0</v>
          </cell>
          <cell r="AL294" t="str">
            <v>2006 Prov System Trash Compactor Replacements (P665059)</v>
          </cell>
          <cell r="AM294" t="str">
            <v>0</v>
          </cell>
          <cell r="AN294" t="str">
            <v>0</v>
          </cell>
          <cell r="AO294" t="str">
            <v>0</v>
          </cell>
        </row>
        <row r="295">
          <cell r="B295" t="str">
            <v>Facilities Project Adjustment (P420000)</v>
          </cell>
          <cell r="C295" t="str">
            <v>0</v>
          </cell>
          <cell r="D295" t="str">
            <v>0</v>
          </cell>
          <cell r="E295" t="str">
            <v>0</v>
          </cell>
          <cell r="F295" t="str">
            <v>0</v>
          </cell>
          <cell r="G295" t="str">
            <v>0</v>
          </cell>
          <cell r="H295" t="str">
            <v>0</v>
          </cell>
          <cell r="I295" t="str">
            <v>0</v>
          </cell>
          <cell r="J295" t="str">
            <v>0</v>
          </cell>
          <cell r="K295" t="str">
            <v>0</v>
          </cell>
          <cell r="L295" t="str">
            <v>0</v>
          </cell>
          <cell r="M295" t="str">
            <v>0</v>
          </cell>
          <cell r="N295" t="str">
            <v>0</v>
          </cell>
          <cell r="O295" t="str">
            <v>0</v>
          </cell>
          <cell r="P295" t="str">
            <v>0</v>
          </cell>
          <cell r="Q295" t="str">
            <v>0</v>
          </cell>
          <cell r="R295" t="str">
            <v>0</v>
          </cell>
          <cell r="S295" t="str">
            <v>0</v>
          </cell>
          <cell r="T295" t="str">
            <v>0</v>
          </cell>
          <cell r="U295" t="str">
            <v>0</v>
          </cell>
          <cell r="V295" t="str">
            <v>0</v>
          </cell>
          <cell r="W295" t="str">
            <v>0</v>
          </cell>
          <cell r="X295" t="str">
            <v>0</v>
          </cell>
          <cell r="Y295" t="str">
            <v>0</v>
          </cell>
          <cell r="Z295" t="str">
            <v>0</v>
          </cell>
          <cell r="AA295" t="str">
            <v>0</v>
          </cell>
          <cell r="AB295" t="str">
            <v>0</v>
          </cell>
          <cell r="AC295" t="str">
            <v>0</v>
          </cell>
          <cell r="AD295" t="str">
            <v>0</v>
          </cell>
          <cell r="AE295" t="str">
            <v>0</v>
          </cell>
          <cell r="AF295" t="str">
            <v>0</v>
          </cell>
          <cell r="AG295" t="str">
            <v>0</v>
          </cell>
          <cell r="AH295" t="str">
            <v>0</v>
          </cell>
          <cell r="AL295" t="str">
            <v>Facilities Project Adjustment (P420000)</v>
          </cell>
          <cell r="AM295" t="str">
            <v>0</v>
          </cell>
          <cell r="AN295" t="str">
            <v>0</v>
          </cell>
          <cell r="AO295" t="str">
            <v>0</v>
          </cell>
        </row>
        <row r="296">
          <cell r="B296" t="str">
            <v>SEA - Relocate To DL Ticket Counter (P306510)</v>
          </cell>
          <cell r="C296">
            <v>0</v>
          </cell>
          <cell r="D296">
            <v>0</v>
          </cell>
          <cell r="E296">
            <v>-69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 t="str">
            <v>0</v>
          </cell>
          <cell r="N296" t="str">
            <v>0</v>
          </cell>
          <cell r="O296">
            <v>-69</v>
          </cell>
          <cell r="P296" t="str">
            <v>0</v>
          </cell>
          <cell r="Q296" t="str">
            <v>0</v>
          </cell>
          <cell r="R296" t="str">
            <v>0</v>
          </cell>
          <cell r="S296" t="str">
            <v>0</v>
          </cell>
          <cell r="T296" t="str">
            <v>0</v>
          </cell>
          <cell r="U296" t="str">
            <v>0</v>
          </cell>
          <cell r="V296" t="str">
            <v>0</v>
          </cell>
          <cell r="W296" t="str">
            <v>0</v>
          </cell>
          <cell r="X296" t="str">
            <v>0</v>
          </cell>
          <cell r="Y296" t="str">
            <v>0</v>
          </cell>
          <cell r="Z296" t="str">
            <v>0</v>
          </cell>
          <cell r="AA296" t="str">
            <v>0</v>
          </cell>
          <cell r="AB296" t="str">
            <v>0</v>
          </cell>
          <cell r="AC296" t="str">
            <v>0</v>
          </cell>
          <cell r="AD296" t="str">
            <v>0</v>
          </cell>
          <cell r="AE296" t="str">
            <v>0</v>
          </cell>
          <cell r="AF296" t="str">
            <v>0</v>
          </cell>
          <cell r="AG296" t="str">
            <v>0</v>
          </cell>
          <cell r="AH296">
            <v>69</v>
          </cell>
          <cell r="AL296" t="str">
            <v>SEA - Relocate To DL Ticket Counter (P306510)</v>
          </cell>
          <cell r="AM296">
            <v>-69</v>
          </cell>
          <cell r="AN296" t="str">
            <v>0</v>
          </cell>
          <cell r="AO296" t="str">
            <v>0</v>
          </cell>
        </row>
        <row r="297">
          <cell r="B297" t="str">
            <v>Facility Implementation of Marketing Field Sales Consolidation (P435001)</v>
          </cell>
          <cell r="C297">
            <v>0</v>
          </cell>
          <cell r="D297">
            <v>0</v>
          </cell>
          <cell r="E297">
            <v>-1503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 t="str">
            <v>0</v>
          </cell>
          <cell r="N297" t="str">
            <v>0</v>
          </cell>
          <cell r="O297">
            <v>-1503</v>
          </cell>
          <cell r="P297" t="str">
            <v>0</v>
          </cell>
          <cell r="Q297" t="str">
            <v>0</v>
          </cell>
          <cell r="R297" t="str">
            <v>0</v>
          </cell>
          <cell r="S297" t="str">
            <v>0</v>
          </cell>
          <cell r="T297" t="str">
            <v>0</v>
          </cell>
          <cell r="U297" t="str">
            <v>0</v>
          </cell>
          <cell r="V297" t="str">
            <v>0</v>
          </cell>
          <cell r="W297" t="str">
            <v>0</v>
          </cell>
          <cell r="X297" t="str">
            <v>0</v>
          </cell>
          <cell r="Y297" t="str">
            <v>0</v>
          </cell>
          <cell r="Z297" t="str">
            <v>0</v>
          </cell>
          <cell r="AA297" t="str">
            <v>0</v>
          </cell>
          <cell r="AB297" t="str">
            <v>0</v>
          </cell>
          <cell r="AC297" t="str">
            <v>0</v>
          </cell>
          <cell r="AD297" t="str">
            <v>0</v>
          </cell>
          <cell r="AE297" t="str">
            <v>0</v>
          </cell>
          <cell r="AF297" t="str">
            <v>0</v>
          </cell>
          <cell r="AG297">
            <v>373009</v>
          </cell>
          <cell r="AH297">
            <v>-67755</v>
          </cell>
          <cell r="AL297" t="str">
            <v>Facility Implementation of Marketing Field Sales Consolidation (P435001)</v>
          </cell>
          <cell r="AM297">
            <v>-1503</v>
          </cell>
          <cell r="AN297" t="str">
            <v>0</v>
          </cell>
          <cell r="AO297" t="str">
            <v>0</v>
          </cell>
        </row>
        <row r="298">
          <cell r="B298" t="str">
            <v>HOU - Hangar Ventilation System (P505025)</v>
          </cell>
          <cell r="C298">
            <v>371</v>
          </cell>
          <cell r="D298">
            <v>-5003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 t="str">
            <v>0</v>
          </cell>
          <cell r="N298" t="str">
            <v>0</v>
          </cell>
          <cell r="O298">
            <v>-4632</v>
          </cell>
          <cell r="P298" t="str">
            <v>0</v>
          </cell>
          <cell r="Q298" t="str">
            <v>0</v>
          </cell>
          <cell r="R298" t="str">
            <v>0</v>
          </cell>
          <cell r="S298" t="str">
            <v>0</v>
          </cell>
          <cell r="T298" t="str">
            <v>0</v>
          </cell>
          <cell r="U298" t="str">
            <v>0</v>
          </cell>
          <cell r="V298" t="str">
            <v>0</v>
          </cell>
          <cell r="W298" t="str">
            <v>0</v>
          </cell>
          <cell r="X298" t="str">
            <v>0</v>
          </cell>
          <cell r="Y298" t="str">
            <v>0</v>
          </cell>
          <cell r="Z298" t="str">
            <v>0</v>
          </cell>
          <cell r="AA298" t="str">
            <v>0</v>
          </cell>
          <cell r="AB298" t="str">
            <v>0</v>
          </cell>
          <cell r="AC298" t="str">
            <v>0</v>
          </cell>
          <cell r="AD298" t="str">
            <v>0</v>
          </cell>
          <cell r="AE298" t="str">
            <v>0</v>
          </cell>
          <cell r="AF298" t="str">
            <v>0</v>
          </cell>
          <cell r="AG298" t="str">
            <v>0</v>
          </cell>
          <cell r="AH298">
            <v>4632</v>
          </cell>
          <cell r="AL298" t="str">
            <v>HOU - Hangar Ventilation System (P505025)</v>
          </cell>
          <cell r="AM298">
            <v>-4632</v>
          </cell>
          <cell r="AN298" t="str">
            <v>0</v>
          </cell>
          <cell r="AO298" t="str">
            <v>0</v>
          </cell>
        </row>
        <row r="299">
          <cell r="B299" t="str">
            <v>LAX - Terminal 1 Security Checkpoint Expansion (P565010)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-19637</v>
          </cell>
          <cell r="J299">
            <v>0</v>
          </cell>
          <cell r="K299">
            <v>0</v>
          </cell>
          <cell r="L299">
            <v>0</v>
          </cell>
          <cell r="M299" t="str">
            <v>0</v>
          </cell>
          <cell r="N299" t="str">
            <v>0</v>
          </cell>
          <cell r="O299">
            <v>-19637</v>
          </cell>
          <cell r="P299" t="str">
            <v>0</v>
          </cell>
          <cell r="Q299" t="str">
            <v>0</v>
          </cell>
          <cell r="R299" t="str">
            <v>0</v>
          </cell>
          <cell r="S299" t="str">
            <v>0</v>
          </cell>
          <cell r="T299" t="str">
            <v>0</v>
          </cell>
          <cell r="U299" t="str">
            <v>0</v>
          </cell>
          <cell r="V299" t="str">
            <v>0</v>
          </cell>
          <cell r="W299" t="str">
            <v>0</v>
          </cell>
          <cell r="X299" t="str">
            <v>0</v>
          </cell>
          <cell r="Y299" t="str">
            <v>0</v>
          </cell>
          <cell r="Z299" t="str">
            <v>0</v>
          </cell>
          <cell r="AA299" t="str">
            <v>0</v>
          </cell>
          <cell r="AB299" t="str">
            <v>0</v>
          </cell>
          <cell r="AC299" t="str">
            <v>0</v>
          </cell>
          <cell r="AD299" t="str">
            <v>0</v>
          </cell>
          <cell r="AE299" t="str">
            <v>0</v>
          </cell>
          <cell r="AF299" t="str">
            <v>0</v>
          </cell>
          <cell r="AG299" t="str">
            <v>0</v>
          </cell>
          <cell r="AH299">
            <v>242316</v>
          </cell>
          <cell r="AL299" t="str">
            <v>LAX - Terminal 1 Security Checkpoint Expansion (P565010)</v>
          </cell>
          <cell r="AM299">
            <v>-19637</v>
          </cell>
          <cell r="AN299" t="str">
            <v>0</v>
          </cell>
          <cell r="AO299" t="str">
            <v>0</v>
          </cell>
        </row>
        <row r="300">
          <cell r="B300" t="str">
            <v>DAL - Inflight Base Remodel (P565015)</v>
          </cell>
          <cell r="C300">
            <v>12393</v>
          </cell>
          <cell r="D300">
            <v>176798</v>
          </cell>
          <cell r="E300">
            <v>5191</v>
          </cell>
          <cell r="F300">
            <v>-227184</v>
          </cell>
          <cell r="G300">
            <v>-3725</v>
          </cell>
          <cell r="H300">
            <v>-833</v>
          </cell>
          <cell r="I300">
            <v>0</v>
          </cell>
          <cell r="J300">
            <v>0</v>
          </cell>
          <cell r="K300">
            <v>-164</v>
          </cell>
          <cell r="L300">
            <v>0</v>
          </cell>
          <cell r="M300">
            <v>0</v>
          </cell>
          <cell r="N300">
            <v>0</v>
          </cell>
          <cell r="O300">
            <v>-37524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 t="str">
            <v>0</v>
          </cell>
          <cell r="AG300" t="str">
            <v>0</v>
          </cell>
          <cell r="AH300">
            <v>35873</v>
          </cell>
          <cell r="AL300" t="str">
            <v>DAL - Inflight Base Remodel (P565015)</v>
          </cell>
          <cell r="AM300">
            <v>-37524</v>
          </cell>
          <cell r="AN300">
            <v>0</v>
          </cell>
          <cell r="AO300">
            <v>0</v>
          </cell>
        </row>
        <row r="301">
          <cell r="B301" t="str">
            <v>DAL MX emplyee relocation (P505036)</v>
          </cell>
          <cell r="C301">
            <v>0</v>
          </cell>
          <cell r="D301">
            <v>-38497</v>
          </cell>
          <cell r="E301">
            <v>0</v>
          </cell>
          <cell r="F301">
            <v>283</v>
          </cell>
          <cell r="G301">
            <v>-283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 t="str">
            <v>0</v>
          </cell>
          <cell r="N301" t="str">
            <v>0</v>
          </cell>
          <cell r="O301">
            <v>-38497</v>
          </cell>
          <cell r="P301" t="str">
            <v>0</v>
          </cell>
          <cell r="Q301" t="str">
            <v>0</v>
          </cell>
          <cell r="R301" t="str">
            <v>0</v>
          </cell>
          <cell r="S301" t="str">
            <v>0</v>
          </cell>
          <cell r="T301" t="str">
            <v>0</v>
          </cell>
          <cell r="U301" t="str">
            <v>0</v>
          </cell>
          <cell r="V301" t="str">
            <v>0</v>
          </cell>
          <cell r="W301" t="str">
            <v>0</v>
          </cell>
          <cell r="X301" t="str">
            <v>0</v>
          </cell>
          <cell r="Y301" t="str">
            <v>0</v>
          </cell>
          <cell r="Z301" t="str">
            <v>0</v>
          </cell>
          <cell r="AA301" t="str">
            <v>0</v>
          </cell>
          <cell r="AB301" t="str">
            <v>0</v>
          </cell>
          <cell r="AC301" t="str">
            <v>0</v>
          </cell>
          <cell r="AD301" t="str">
            <v>0</v>
          </cell>
          <cell r="AE301" t="str">
            <v>0</v>
          </cell>
          <cell r="AF301" t="str">
            <v>0</v>
          </cell>
          <cell r="AG301" t="str">
            <v>0</v>
          </cell>
          <cell r="AH301">
            <v>38497</v>
          </cell>
          <cell r="AL301" t="str">
            <v>DAL MX emplyee relocation (P505036)</v>
          </cell>
          <cell r="AM301">
            <v>-38497</v>
          </cell>
          <cell r="AN301" t="str">
            <v>0</v>
          </cell>
          <cell r="AO301" t="str">
            <v>0</v>
          </cell>
        </row>
        <row r="302">
          <cell r="B302" t="str">
            <v>Systemwide Branding Refresh (P565002)</v>
          </cell>
          <cell r="C302">
            <v>10585</v>
          </cell>
          <cell r="D302">
            <v>-101882</v>
          </cell>
          <cell r="E302">
            <v>9299</v>
          </cell>
          <cell r="F302">
            <v>13411</v>
          </cell>
          <cell r="G302">
            <v>13038</v>
          </cell>
          <cell r="H302">
            <v>-39764</v>
          </cell>
          <cell r="I302">
            <v>63220</v>
          </cell>
          <cell r="J302">
            <v>53085</v>
          </cell>
          <cell r="K302">
            <v>-109391</v>
          </cell>
          <cell r="L302">
            <v>10906</v>
          </cell>
          <cell r="M302" t="str">
            <v>0</v>
          </cell>
          <cell r="N302" t="str">
            <v>0</v>
          </cell>
          <cell r="O302">
            <v>-77493</v>
          </cell>
          <cell r="P302" t="str">
            <v>0</v>
          </cell>
          <cell r="Q302" t="str">
            <v>0</v>
          </cell>
          <cell r="R302" t="str">
            <v>0</v>
          </cell>
          <cell r="S302" t="str">
            <v>0</v>
          </cell>
          <cell r="T302" t="str">
            <v>0</v>
          </cell>
          <cell r="U302" t="str">
            <v>0</v>
          </cell>
          <cell r="V302" t="str">
            <v>0</v>
          </cell>
          <cell r="W302" t="str">
            <v>0</v>
          </cell>
          <cell r="X302" t="str">
            <v>0</v>
          </cell>
          <cell r="Y302" t="str">
            <v>0</v>
          </cell>
          <cell r="Z302" t="str">
            <v>0</v>
          </cell>
          <cell r="AA302" t="str">
            <v>0</v>
          </cell>
          <cell r="AB302" t="str">
            <v>0</v>
          </cell>
          <cell r="AC302" t="str">
            <v>0</v>
          </cell>
          <cell r="AD302" t="str">
            <v>0</v>
          </cell>
          <cell r="AE302" t="str">
            <v>0</v>
          </cell>
          <cell r="AF302" t="str">
            <v>0</v>
          </cell>
          <cell r="AG302" t="str">
            <v>0</v>
          </cell>
          <cell r="AH302">
            <v>280335</v>
          </cell>
          <cell r="AL302" t="str">
            <v>Systemwide Branding Refresh (P565002)</v>
          </cell>
          <cell r="AM302">
            <v>-77493</v>
          </cell>
          <cell r="AN302" t="str">
            <v>0</v>
          </cell>
          <cell r="AO302" t="str">
            <v>0</v>
          </cell>
        </row>
        <row r="303">
          <cell r="B303" t="str">
            <v>PHL - D Concourse Checkpoint Expansion (P565007)</v>
          </cell>
          <cell r="C303">
            <v>0</v>
          </cell>
          <cell r="D303">
            <v>695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-102090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-101395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 t="str">
            <v>0</v>
          </cell>
          <cell r="AG303" t="str">
            <v>0</v>
          </cell>
          <cell r="AH303">
            <v>1150680</v>
          </cell>
          <cell r="AL303" t="str">
            <v>PHL - D Concourse Checkpoint Expansion (P565007)</v>
          </cell>
          <cell r="AM303">
            <v>-101395</v>
          </cell>
          <cell r="AN303">
            <v>0</v>
          </cell>
          <cell r="AO303">
            <v>0</v>
          </cell>
        </row>
        <row r="304">
          <cell r="B304" t="str">
            <v>Training Center Expansion (P200150)</v>
          </cell>
          <cell r="C304">
            <v>47527</v>
          </cell>
          <cell r="D304">
            <v>54242</v>
          </cell>
          <cell r="E304">
            <v>136845</v>
          </cell>
          <cell r="F304">
            <v>-513678</v>
          </cell>
          <cell r="G304">
            <v>3310</v>
          </cell>
          <cell r="H304">
            <v>57380</v>
          </cell>
          <cell r="I304">
            <v>37479</v>
          </cell>
          <cell r="J304">
            <v>851</v>
          </cell>
          <cell r="K304">
            <v>0</v>
          </cell>
          <cell r="L304">
            <v>6685</v>
          </cell>
          <cell r="M304" t="str">
            <v>0</v>
          </cell>
          <cell r="N304" t="str">
            <v>0</v>
          </cell>
          <cell r="O304">
            <v>-169359</v>
          </cell>
          <cell r="P304" t="str">
            <v>0</v>
          </cell>
          <cell r="Q304" t="str">
            <v>0</v>
          </cell>
          <cell r="R304" t="str">
            <v>0</v>
          </cell>
          <cell r="S304" t="str">
            <v>0</v>
          </cell>
          <cell r="T304" t="str">
            <v>0</v>
          </cell>
          <cell r="U304" t="str">
            <v>0</v>
          </cell>
          <cell r="V304" t="str">
            <v>0</v>
          </cell>
          <cell r="W304" t="str">
            <v>0</v>
          </cell>
          <cell r="X304" t="str">
            <v>0</v>
          </cell>
          <cell r="Y304" t="str">
            <v>0</v>
          </cell>
          <cell r="Z304" t="str">
            <v>0</v>
          </cell>
          <cell r="AA304" t="str">
            <v>0</v>
          </cell>
          <cell r="AB304" t="str">
            <v>0</v>
          </cell>
          <cell r="AC304" t="str">
            <v>0</v>
          </cell>
          <cell r="AD304" t="str">
            <v>0</v>
          </cell>
          <cell r="AE304" t="str">
            <v>0</v>
          </cell>
          <cell r="AF304" t="str">
            <v>0</v>
          </cell>
          <cell r="AG304">
            <v>223358</v>
          </cell>
          <cell r="AH304">
            <v>9384918</v>
          </cell>
          <cell r="AL304" t="str">
            <v>Training Center Expansion (P200150)</v>
          </cell>
          <cell r="AM304">
            <v>-169359</v>
          </cell>
          <cell r="AN304" t="str">
            <v>0</v>
          </cell>
          <cell r="AO304" t="str">
            <v>0</v>
          </cell>
        </row>
        <row r="305">
          <cell r="B305" t="str">
            <v>BWI - A/B Terminal Expansion Tenant Improvements (P410035)</v>
          </cell>
          <cell r="C305">
            <v>5892</v>
          </cell>
          <cell r="D305">
            <v>14203</v>
          </cell>
          <cell r="E305">
            <v>9478</v>
          </cell>
          <cell r="F305">
            <v>35144</v>
          </cell>
          <cell r="G305">
            <v>-349832</v>
          </cell>
          <cell r="H305">
            <v>9898</v>
          </cell>
          <cell r="I305">
            <v>26623</v>
          </cell>
          <cell r="J305">
            <v>39793</v>
          </cell>
          <cell r="K305">
            <v>228</v>
          </cell>
          <cell r="L305">
            <v>62279</v>
          </cell>
          <cell r="M305">
            <v>0</v>
          </cell>
          <cell r="N305">
            <v>0</v>
          </cell>
          <cell r="O305">
            <v>-146294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 t="str">
            <v>0</v>
          </cell>
          <cell r="AG305">
            <v>8126</v>
          </cell>
          <cell r="AH305">
            <v>10419469</v>
          </cell>
          <cell r="AL305" t="str">
            <v>BWI - A/B Terminal Expansion Tenant Improvements (P410035)</v>
          </cell>
          <cell r="AM305">
            <v>-146294</v>
          </cell>
          <cell r="AN305">
            <v>0</v>
          </cell>
          <cell r="AO305">
            <v>0</v>
          </cell>
        </row>
        <row r="306">
          <cell r="B306" t="str">
            <v>LAS - T-point Improvements (P510011)</v>
          </cell>
          <cell r="C306">
            <v>0</v>
          </cell>
          <cell r="D306">
            <v>211299</v>
          </cell>
          <cell r="E306">
            <v>0</v>
          </cell>
          <cell r="F306">
            <v>0</v>
          </cell>
          <cell r="G306">
            <v>-521707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-310408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 t="str">
            <v>0</v>
          </cell>
          <cell r="AG306" t="str">
            <v>0</v>
          </cell>
          <cell r="AH306">
            <v>355017</v>
          </cell>
          <cell r="AL306" t="str">
            <v>LAS - T-point Improvements (P510011)</v>
          </cell>
          <cell r="AM306">
            <v>-310408</v>
          </cell>
          <cell r="AN306">
            <v>0</v>
          </cell>
          <cell r="AO306">
            <v>0</v>
          </cell>
        </row>
        <row r="307">
          <cell r="B307" t="str">
            <v>PHX - S-2 Concourse (P206850)</v>
          </cell>
          <cell r="C307">
            <v>0</v>
          </cell>
          <cell r="D307">
            <v>132757</v>
          </cell>
          <cell r="E307">
            <v>0</v>
          </cell>
          <cell r="F307">
            <v>15000</v>
          </cell>
          <cell r="G307">
            <v>16</v>
          </cell>
          <cell r="H307">
            <v>7484</v>
          </cell>
          <cell r="I307">
            <v>-198961</v>
          </cell>
          <cell r="J307">
            <v>49918</v>
          </cell>
          <cell r="K307">
            <v>-1473500</v>
          </cell>
          <cell r="L307">
            <v>27992</v>
          </cell>
          <cell r="M307">
            <v>44974</v>
          </cell>
          <cell r="N307">
            <v>44951</v>
          </cell>
          <cell r="O307">
            <v>-1349369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 t="str">
            <v>0</v>
          </cell>
          <cell r="AG307">
            <v>4471675</v>
          </cell>
          <cell r="AH307">
            <v>5297661</v>
          </cell>
          <cell r="AL307" t="str">
            <v>PHX - S-2 Concourse (P206850)</v>
          </cell>
          <cell r="AM307">
            <v>-1349369</v>
          </cell>
          <cell r="AN307">
            <v>0</v>
          </cell>
          <cell r="AO307">
            <v>0</v>
          </cell>
        </row>
        <row r="308">
          <cell r="B308" t="str">
            <v>PHX - Breezeway Expansion (P505026)</v>
          </cell>
          <cell r="AL308" t="str">
            <v>PHX - Breezeway Expansion (P505026)</v>
          </cell>
          <cell r="AM308">
            <v>0</v>
          </cell>
          <cell r="AN308">
            <v>0</v>
          </cell>
          <cell r="AO308">
            <v>0</v>
          </cell>
        </row>
        <row r="309">
          <cell r="B309" t="str">
            <v>LAX - Convert Gates to -700  (P665015)</v>
          </cell>
          <cell r="AL309" t="str">
            <v>LAX - Convert Gates to -700  (P665015)</v>
          </cell>
          <cell r="AM309">
            <v>0</v>
          </cell>
          <cell r="AN309">
            <v>0</v>
          </cell>
          <cell r="AO309">
            <v>0</v>
          </cell>
        </row>
        <row r="310">
          <cell r="B310" t="str">
            <v>Current Projects (P99998)</v>
          </cell>
          <cell r="C310">
            <v>3754141</v>
          </cell>
          <cell r="D310">
            <v>4863472</v>
          </cell>
          <cell r="E310">
            <v>5847409</v>
          </cell>
          <cell r="F310">
            <v>6870000</v>
          </cell>
          <cell r="G310">
            <v>3737502</v>
          </cell>
          <cell r="H310">
            <v>6640073</v>
          </cell>
          <cell r="I310">
            <v>5804448</v>
          </cell>
          <cell r="J310">
            <v>6248759</v>
          </cell>
          <cell r="K310">
            <v>2330799</v>
          </cell>
          <cell r="L310">
            <v>6642274</v>
          </cell>
          <cell r="M310">
            <v>7903014</v>
          </cell>
          <cell r="N310">
            <v>10127336</v>
          </cell>
          <cell r="O310">
            <v>70769227</v>
          </cell>
          <cell r="P310">
            <v>9034647</v>
          </cell>
          <cell r="Q310">
            <v>8824249</v>
          </cell>
          <cell r="R310">
            <v>9172644</v>
          </cell>
          <cell r="S310">
            <v>11605136</v>
          </cell>
          <cell r="T310">
            <v>10471714</v>
          </cell>
          <cell r="U310">
            <v>9238838</v>
          </cell>
          <cell r="V310">
            <v>10747832</v>
          </cell>
          <cell r="W310">
            <v>9625509</v>
          </cell>
          <cell r="X310">
            <v>9225775</v>
          </cell>
          <cell r="Y310">
            <v>10492095</v>
          </cell>
          <cell r="Z310">
            <v>10269052</v>
          </cell>
          <cell r="AA310">
            <v>10074885</v>
          </cell>
          <cell r="AB310">
            <v>118782376</v>
          </cell>
          <cell r="AC310">
            <v>74255055</v>
          </cell>
          <cell r="AD310">
            <v>0</v>
          </cell>
          <cell r="AE310">
            <v>0</v>
          </cell>
          <cell r="AF310">
            <v>54647774</v>
          </cell>
          <cell r="AG310">
            <v>78795695</v>
          </cell>
          <cell r="AH310">
            <v>84549130</v>
          </cell>
          <cell r="AL310" t="str">
            <v>Current Projects (P99998)</v>
          </cell>
          <cell r="AM310">
            <v>70769227</v>
          </cell>
          <cell r="AN310">
            <v>118782376</v>
          </cell>
          <cell r="AO310">
            <v>74255055</v>
          </cell>
        </row>
        <row r="311">
          <cell r="AL311">
            <v>0</v>
          </cell>
          <cell r="AM311">
            <v>0</v>
          </cell>
          <cell r="AN311">
            <v>0</v>
          </cell>
          <cell r="AO311">
            <v>0</v>
          </cell>
        </row>
        <row r="312">
          <cell r="AL312">
            <v>0</v>
          </cell>
          <cell r="AM312">
            <v>0</v>
          </cell>
          <cell r="AN312">
            <v>0</v>
          </cell>
          <cell r="AO312">
            <v>0</v>
          </cell>
        </row>
        <row r="313">
          <cell r="B313" t="str">
            <v>D Checks (P000332)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 t="str">
            <v>0</v>
          </cell>
          <cell r="N313" t="str">
            <v>0</v>
          </cell>
          <cell r="O313">
            <v>0</v>
          </cell>
          <cell r="P313" t="str">
            <v>0</v>
          </cell>
          <cell r="Q313" t="str">
            <v>0</v>
          </cell>
          <cell r="R313" t="str">
            <v>0</v>
          </cell>
          <cell r="S313" t="str">
            <v>0</v>
          </cell>
          <cell r="T313" t="str">
            <v>0</v>
          </cell>
          <cell r="U313" t="str">
            <v>0</v>
          </cell>
          <cell r="V313" t="str">
            <v>0</v>
          </cell>
          <cell r="W313" t="str">
            <v>0</v>
          </cell>
          <cell r="X313" t="str">
            <v>0</v>
          </cell>
          <cell r="Y313" t="str">
            <v>0</v>
          </cell>
          <cell r="Z313" t="str">
            <v>0</v>
          </cell>
          <cell r="AA313" t="str">
            <v>0</v>
          </cell>
          <cell r="AB313" t="str">
            <v>0</v>
          </cell>
          <cell r="AC313" t="str">
            <v>0</v>
          </cell>
          <cell r="AD313" t="str">
            <v>0</v>
          </cell>
          <cell r="AE313" t="str">
            <v>0</v>
          </cell>
          <cell r="AF313">
            <v>46695169</v>
          </cell>
          <cell r="AG313">
            <v>69241033</v>
          </cell>
          <cell r="AH313">
            <v>64686578</v>
          </cell>
          <cell r="AL313" t="str">
            <v>D Checks (P000332)</v>
          </cell>
          <cell r="AM313">
            <v>0</v>
          </cell>
          <cell r="AN313" t="str">
            <v>0</v>
          </cell>
          <cell r="AO313" t="str">
            <v>0</v>
          </cell>
        </row>
        <row r="314">
          <cell r="B314" t="str">
            <v>BFE Rotables 2005 (P505006)</v>
          </cell>
          <cell r="C314">
            <v>3304376</v>
          </cell>
          <cell r="D314">
            <v>2956956</v>
          </cell>
          <cell r="E314">
            <v>4207116</v>
          </cell>
          <cell r="F314">
            <v>4394709</v>
          </cell>
          <cell r="G314">
            <v>7537800</v>
          </cell>
          <cell r="H314">
            <v>6246218</v>
          </cell>
          <cell r="I314">
            <v>3921403</v>
          </cell>
          <cell r="J314">
            <v>8057792</v>
          </cell>
          <cell r="K314">
            <v>2346774</v>
          </cell>
          <cell r="L314">
            <v>2255379</v>
          </cell>
          <cell r="M314" t="str">
            <v>0</v>
          </cell>
          <cell r="N314" t="str">
            <v>0</v>
          </cell>
          <cell r="O314">
            <v>45228523</v>
          </cell>
          <cell r="P314" t="str">
            <v>0</v>
          </cell>
          <cell r="Q314" t="str">
            <v>0</v>
          </cell>
          <cell r="R314" t="str">
            <v>0</v>
          </cell>
          <cell r="S314" t="str">
            <v>0</v>
          </cell>
          <cell r="T314" t="str">
            <v>0</v>
          </cell>
          <cell r="U314" t="str">
            <v>0</v>
          </cell>
          <cell r="V314" t="str">
            <v>0</v>
          </cell>
          <cell r="W314" t="str">
            <v>0</v>
          </cell>
          <cell r="X314" t="str">
            <v>0</v>
          </cell>
          <cell r="Y314" t="str">
            <v>0</v>
          </cell>
          <cell r="Z314" t="str">
            <v>0</v>
          </cell>
          <cell r="AA314" t="str">
            <v>0</v>
          </cell>
          <cell r="AB314" t="str">
            <v>0</v>
          </cell>
          <cell r="AC314" t="str">
            <v>0</v>
          </cell>
          <cell r="AD314" t="str">
            <v>0</v>
          </cell>
          <cell r="AE314" t="str">
            <v>0</v>
          </cell>
          <cell r="AF314">
            <v>19610826</v>
          </cell>
          <cell r="AG314">
            <v>64180628</v>
          </cell>
          <cell r="AH314">
            <v>44664399</v>
          </cell>
          <cell r="AL314" t="str">
            <v>BFE Rotables 2005 (P505006)</v>
          </cell>
          <cell r="AM314">
            <v>45228523</v>
          </cell>
          <cell r="AN314" t="str">
            <v>0</v>
          </cell>
          <cell r="AO314" t="str">
            <v>0</v>
          </cell>
        </row>
        <row r="315">
          <cell r="B315" t="str">
            <v>3D Aero/MCPH Extension (P157001)</v>
          </cell>
          <cell r="C315">
            <v>4267974</v>
          </cell>
          <cell r="D315">
            <v>4801471</v>
          </cell>
          <cell r="E315">
            <v>1340989</v>
          </cell>
          <cell r="F315">
            <v>4267974</v>
          </cell>
          <cell r="G315">
            <v>4801471</v>
          </cell>
          <cell r="H315">
            <v>4267974</v>
          </cell>
          <cell r="I315">
            <v>2667484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26415337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49823025</v>
          </cell>
          <cell r="AG315">
            <v>49802506</v>
          </cell>
          <cell r="AH315">
            <v>34535544</v>
          </cell>
          <cell r="AL315" t="str">
            <v>3D Aero/MCPH Extension (P157001)</v>
          </cell>
          <cell r="AM315">
            <v>26415337</v>
          </cell>
          <cell r="AN315">
            <v>0</v>
          </cell>
          <cell r="AO315">
            <v>0</v>
          </cell>
        </row>
        <row r="316">
          <cell r="B316" t="str">
            <v>Fuel Saving Aircraft Mods (P505017)</v>
          </cell>
          <cell r="C316" t="str">
            <v>0</v>
          </cell>
          <cell r="D316" t="str">
            <v>0</v>
          </cell>
          <cell r="E316" t="str">
            <v>0</v>
          </cell>
          <cell r="F316" t="str">
            <v>0</v>
          </cell>
          <cell r="G316" t="str">
            <v>0</v>
          </cell>
          <cell r="H316" t="str">
            <v>0</v>
          </cell>
          <cell r="I316" t="str">
            <v>0</v>
          </cell>
          <cell r="J316" t="str">
            <v>0</v>
          </cell>
          <cell r="K316" t="str">
            <v>0</v>
          </cell>
          <cell r="L316" t="str">
            <v>0</v>
          </cell>
          <cell r="M316" t="str">
            <v>0</v>
          </cell>
          <cell r="N316" t="str">
            <v>0</v>
          </cell>
          <cell r="O316" t="str">
            <v>0</v>
          </cell>
          <cell r="P316" t="str">
            <v>0</v>
          </cell>
          <cell r="Q316" t="str">
            <v>0</v>
          </cell>
          <cell r="R316" t="str">
            <v>0</v>
          </cell>
          <cell r="S316" t="str">
            <v>0</v>
          </cell>
          <cell r="T316" t="str">
            <v>0</v>
          </cell>
          <cell r="U316" t="str">
            <v>0</v>
          </cell>
          <cell r="V316" t="str">
            <v>0</v>
          </cell>
          <cell r="W316" t="str">
            <v>0</v>
          </cell>
          <cell r="X316" t="str">
            <v>0</v>
          </cell>
          <cell r="Y316" t="str">
            <v>0</v>
          </cell>
          <cell r="Z316" t="str">
            <v>0</v>
          </cell>
          <cell r="AA316" t="str">
            <v>0</v>
          </cell>
          <cell r="AB316" t="str">
            <v>0</v>
          </cell>
          <cell r="AC316" t="str">
            <v>0</v>
          </cell>
          <cell r="AD316" t="str">
            <v>0</v>
          </cell>
          <cell r="AE316" t="str">
            <v>0</v>
          </cell>
          <cell r="AF316" t="str">
            <v>0</v>
          </cell>
          <cell r="AG316" t="str">
            <v>0</v>
          </cell>
          <cell r="AH316" t="str">
            <v>0</v>
          </cell>
          <cell r="AL316" t="str">
            <v>Fuel Saving Aircraft Mods (P505017)</v>
          </cell>
          <cell r="AM316" t="str">
            <v>0</v>
          </cell>
          <cell r="AN316" t="str">
            <v>0</v>
          </cell>
          <cell r="AO316" t="str">
            <v>0</v>
          </cell>
        </row>
        <row r="317">
          <cell r="B317" t="str">
            <v>SWACOM (P202080)</v>
          </cell>
          <cell r="C317">
            <v>192546</v>
          </cell>
          <cell r="D317">
            <v>-192546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 t="str">
            <v>0</v>
          </cell>
          <cell r="N317" t="str">
            <v>0</v>
          </cell>
          <cell r="O317">
            <v>0</v>
          </cell>
          <cell r="P317" t="str">
            <v>0</v>
          </cell>
          <cell r="Q317" t="str">
            <v>0</v>
          </cell>
          <cell r="R317" t="str">
            <v>0</v>
          </cell>
          <cell r="S317" t="str">
            <v>0</v>
          </cell>
          <cell r="T317" t="str">
            <v>0</v>
          </cell>
          <cell r="U317" t="str">
            <v>0</v>
          </cell>
          <cell r="V317" t="str">
            <v>0</v>
          </cell>
          <cell r="W317" t="str">
            <v>0</v>
          </cell>
          <cell r="X317" t="str">
            <v>0</v>
          </cell>
          <cell r="Y317" t="str">
            <v>0</v>
          </cell>
          <cell r="Z317" t="str">
            <v>0</v>
          </cell>
          <cell r="AA317" t="str">
            <v>0</v>
          </cell>
          <cell r="AB317" t="str">
            <v>0</v>
          </cell>
          <cell r="AC317" t="str">
            <v>0</v>
          </cell>
          <cell r="AD317" t="str">
            <v>0</v>
          </cell>
          <cell r="AE317" t="str">
            <v>0</v>
          </cell>
          <cell r="AF317">
            <v>7660629</v>
          </cell>
          <cell r="AG317">
            <v>16654203</v>
          </cell>
          <cell r="AH317">
            <v>1730279</v>
          </cell>
          <cell r="AL317" t="str">
            <v>SWACOM (P202080)</v>
          </cell>
          <cell r="AM317">
            <v>0</v>
          </cell>
          <cell r="AN317" t="str">
            <v>0</v>
          </cell>
          <cell r="AO317" t="str">
            <v>0</v>
          </cell>
        </row>
        <row r="318">
          <cell r="B318" t="str">
            <v>737-700 Winglets (P302730)</v>
          </cell>
          <cell r="C318">
            <v>119</v>
          </cell>
          <cell r="D318">
            <v>0</v>
          </cell>
          <cell r="E318">
            <v>-119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 t="str">
            <v>0</v>
          </cell>
          <cell r="N318" t="str">
            <v>0</v>
          </cell>
          <cell r="O318">
            <v>0</v>
          </cell>
          <cell r="P318" t="str">
            <v>0</v>
          </cell>
          <cell r="Q318" t="str">
            <v>0</v>
          </cell>
          <cell r="R318" t="str">
            <v>0</v>
          </cell>
          <cell r="S318" t="str">
            <v>0</v>
          </cell>
          <cell r="T318" t="str">
            <v>0</v>
          </cell>
          <cell r="U318" t="str">
            <v>0</v>
          </cell>
          <cell r="V318" t="str">
            <v>0</v>
          </cell>
          <cell r="W318" t="str">
            <v>0</v>
          </cell>
          <cell r="X318" t="str">
            <v>0</v>
          </cell>
          <cell r="Y318" t="str">
            <v>0</v>
          </cell>
          <cell r="Z318" t="str">
            <v>0</v>
          </cell>
          <cell r="AA318" t="str">
            <v>0</v>
          </cell>
          <cell r="AB318" t="str">
            <v>0</v>
          </cell>
          <cell r="AC318" t="str">
            <v>0</v>
          </cell>
          <cell r="AD318" t="str">
            <v>0</v>
          </cell>
          <cell r="AE318" t="str">
            <v>0</v>
          </cell>
          <cell r="AF318">
            <v>15306093</v>
          </cell>
          <cell r="AG318">
            <v>61696463</v>
          </cell>
          <cell r="AH318">
            <v>3676868</v>
          </cell>
          <cell r="AL318" t="str">
            <v>737-700 Winglets (P302730)</v>
          </cell>
          <cell r="AM318">
            <v>0</v>
          </cell>
          <cell r="AN318" t="str">
            <v>0</v>
          </cell>
          <cell r="AO318" t="str">
            <v>0</v>
          </cell>
        </row>
        <row r="319">
          <cell r="B319" t="str">
            <v>Rotables 2005 (P505002)</v>
          </cell>
          <cell r="C319" t="str">
            <v>0</v>
          </cell>
          <cell r="D319" t="str">
            <v>0</v>
          </cell>
          <cell r="E319" t="str">
            <v>0</v>
          </cell>
          <cell r="F319" t="str">
            <v>0</v>
          </cell>
          <cell r="G319" t="str">
            <v>0</v>
          </cell>
          <cell r="H319" t="str">
            <v>0</v>
          </cell>
          <cell r="I319" t="str">
            <v>0</v>
          </cell>
          <cell r="J319" t="str">
            <v>0</v>
          </cell>
          <cell r="K319" t="str">
            <v>0</v>
          </cell>
          <cell r="L319" t="str">
            <v>0</v>
          </cell>
          <cell r="M319" t="str">
            <v>0</v>
          </cell>
          <cell r="N319" t="str">
            <v>0</v>
          </cell>
          <cell r="O319" t="str">
            <v>0</v>
          </cell>
          <cell r="P319" t="str">
            <v>0</v>
          </cell>
          <cell r="Q319" t="str">
            <v>0</v>
          </cell>
          <cell r="R319" t="str">
            <v>0</v>
          </cell>
          <cell r="S319" t="str">
            <v>0</v>
          </cell>
          <cell r="T319" t="str">
            <v>0</v>
          </cell>
          <cell r="U319" t="str">
            <v>0</v>
          </cell>
          <cell r="V319" t="str">
            <v>0</v>
          </cell>
          <cell r="W319" t="str">
            <v>0</v>
          </cell>
          <cell r="X319" t="str">
            <v>0</v>
          </cell>
          <cell r="Y319" t="str">
            <v>0</v>
          </cell>
          <cell r="Z319" t="str">
            <v>0</v>
          </cell>
          <cell r="AA319" t="str">
            <v>0</v>
          </cell>
          <cell r="AB319" t="str">
            <v>0</v>
          </cell>
          <cell r="AC319" t="str">
            <v>0</v>
          </cell>
          <cell r="AD319" t="str">
            <v>0</v>
          </cell>
          <cell r="AE319" t="str">
            <v>0</v>
          </cell>
          <cell r="AF319" t="str">
            <v>0</v>
          </cell>
          <cell r="AG319" t="str">
            <v>0</v>
          </cell>
          <cell r="AH319" t="str">
            <v>0</v>
          </cell>
          <cell r="AL319" t="str">
            <v>Rotables 2005 (P505002)</v>
          </cell>
          <cell r="AM319" t="str">
            <v>0</v>
          </cell>
          <cell r="AN319" t="str">
            <v>0</v>
          </cell>
          <cell r="AO319" t="str">
            <v>0</v>
          </cell>
        </row>
        <row r="320">
          <cell r="B320" t="str">
            <v>Spirit Modification (P257008)</v>
          </cell>
          <cell r="C320">
            <v>126701</v>
          </cell>
          <cell r="D320">
            <v>212539</v>
          </cell>
          <cell r="E320">
            <v>250116</v>
          </cell>
          <cell r="F320">
            <v>16547</v>
          </cell>
          <cell r="G320">
            <v>7509</v>
          </cell>
          <cell r="H320">
            <v>34994</v>
          </cell>
          <cell r="I320">
            <v>9359</v>
          </cell>
          <cell r="J320">
            <v>2554</v>
          </cell>
          <cell r="K320">
            <v>3641</v>
          </cell>
          <cell r="L320">
            <v>1644</v>
          </cell>
          <cell r="M320" t="str">
            <v>0</v>
          </cell>
          <cell r="N320" t="str">
            <v>0</v>
          </cell>
          <cell r="O320">
            <v>665604</v>
          </cell>
          <cell r="P320" t="str">
            <v>0</v>
          </cell>
          <cell r="Q320" t="str">
            <v>0</v>
          </cell>
          <cell r="R320" t="str">
            <v>0</v>
          </cell>
          <cell r="S320" t="str">
            <v>0</v>
          </cell>
          <cell r="T320" t="str">
            <v>0</v>
          </cell>
          <cell r="U320" t="str">
            <v>0</v>
          </cell>
          <cell r="V320" t="str">
            <v>0</v>
          </cell>
          <cell r="W320" t="str">
            <v>0</v>
          </cell>
          <cell r="X320" t="str">
            <v>0</v>
          </cell>
          <cell r="Y320" t="str">
            <v>0</v>
          </cell>
          <cell r="Z320" t="str">
            <v>0</v>
          </cell>
          <cell r="AA320" t="str">
            <v>0</v>
          </cell>
          <cell r="AB320" t="str">
            <v>0</v>
          </cell>
          <cell r="AC320" t="str">
            <v>0</v>
          </cell>
          <cell r="AD320" t="str">
            <v>0</v>
          </cell>
          <cell r="AE320" t="str">
            <v>0</v>
          </cell>
          <cell r="AF320">
            <v>9020068</v>
          </cell>
          <cell r="AG320">
            <v>30018081</v>
          </cell>
          <cell r="AH320">
            <v>4392897</v>
          </cell>
          <cell r="AL320" t="str">
            <v>Spirit Modification (P257008)</v>
          </cell>
          <cell r="AM320">
            <v>665604</v>
          </cell>
          <cell r="AN320" t="str">
            <v>0</v>
          </cell>
          <cell r="AO320" t="str">
            <v>0</v>
          </cell>
        </row>
        <row r="321">
          <cell r="B321" t="str">
            <v>Lap Joint Modification (P000333)</v>
          </cell>
          <cell r="C321">
            <v>480219</v>
          </cell>
          <cell r="D321">
            <v>280141</v>
          </cell>
          <cell r="E321">
            <v>459240</v>
          </cell>
          <cell r="F321">
            <v>1369317</v>
          </cell>
          <cell r="G321">
            <v>-1291641</v>
          </cell>
          <cell r="H321">
            <v>20809</v>
          </cell>
          <cell r="I321">
            <v>634295</v>
          </cell>
          <cell r="J321">
            <v>1131122</v>
          </cell>
          <cell r="K321">
            <v>780071</v>
          </cell>
          <cell r="L321">
            <v>796363</v>
          </cell>
          <cell r="M321">
            <v>561375</v>
          </cell>
          <cell r="N321">
            <v>561375</v>
          </cell>
          <cell r="O321">
            <v>5782686</v>
          </cell>
          <cell r="P321">
            <v>460000</v>
          </cell>
          <cell r="Q321">
            <v>0</v>
          </cell>
          <cell r="R321">
            <v>780000</v>
          </cell>
          <cell r="S321">
            <v>-140000</v>
          </cell>
          <cell r="T321">
            <v>460000</v>
          </cell>
          <cell r="U321">
            <v>640000</v>
          </cell>
          <cell r="V321">
            <v>460000</v>
          </cell>
          <cell r="W321">
            <v>920000</v>
          </cell>
          <cell r="X321">
            <v>460000</v>
          </cell>
          <cell r="Y321">
            <v>180000</v>
          </cell>
          <cell r="Z321">
            <v>1100000</v>
          </cell>
          <cell r="AA321">
            <v>920000</v>
          </cell>
          <cell r="AB321">
            <v>6240000</v>
          </cell>
          <cell r="AC321">
            <v>6731003</v>
          </cell>
          <cell r="AD321">
            <v>4457004</v>
          </cell>
          <cell r="AE321">
            <v>0</v>
          </cell>
          <cell r="AF321">
            <v>12248164</v>
          </cell>
          <cell r="AG321">
            <v>4935989</v>
          </cell>
          <cell r="AH321">
            <v>2568525</v>
          </cell>
          <cell r="AL321" t="str">
            <v>Lap Joint Modification (P000333)</v>
          </cell>
          <cell r="AM321">
            <v>5782686</v>
          </cell>
          <cell r="AN321">
            <v>6240000</v>
          </cell>
          <cell r="AO321">
            <v>6731003</v>
          </cell>
        </row>
        <row r="322">
          <cell r="B322" t="str">
            <v>Engines 2005 (P505003)</v>
          </cell>
          <cell r="C322" t="str">
            <v>0</v>
          </cell>
          <cell r="D322" t="str">
            <v>0</v>
          </cell>
          <cell r="E322" t="str">
            <v>0</v>
          </cell>
          <cell r="F322" t="str">
            <v>0</v>
          </cell>
          <cell r="G322" t="str">
            <v>0</v>
          </cell>
          <cell r="H322" t="str">
            <v>0</v>
          </cell>
          <cell r="I322" t="str">
            <v>0</v>
          </cell>
          <cell r="J322" t="str">
            <v>0</v>
          </cell>
          <cell r="K322" t="str">
            <v>0</v>
          </cell>
          <cell r="L322" t="str">
            <v>0</v>
          </cell>
          <cell r="M322" t="str">
            <v>0</v>
          </cell>
          <cell r="N322" t="str">
            <v>0</v>
          </cell>
          <cell r="O322" t="str">
            <v>0</v>
          </cell>
          <cell r="P322" t="str">
            <v>0</v>
          </cell>
          <cell r="Q322" t="str">
            <v>0</v>
          </cell>
          <cell r="R322" t="str">
            <v>0</v>
          </cell>
          <cell r="S322" t="str">
            <v>0</v>
          </cell>
          <cell r="T322" t="str">
            <v>0</v>
          </cell>
          <cell r="U322" t="str">
            <v>0</v>
          </cell>
          <cell r="V322" t="str">
            <v>0</v>
          </cell>
          <cell r="W322" t="str">
            <v>0</v>
          </cell>
          <cell r="X322" t="str">
            <v>0</v>
          </cell>
          <cell r="Y322" t="str">
            <v>0</v>
          </cell>
          <cell r="Z322" t="str">
            <v>0</v>
          </cell>
          <cell r="AA322" t="str">
            <v>0</v>
          </cell>
          <cell r="AB322" t="str">
            <v>0</v>
          </cell>
          <cell r="AC322" t="str">
            <v>0</v>
          </cell>
          <cell r="AD322" t="str">
            <v>0</v>
          </cell>
          <cell r="AE322" t="str">
            <v>0</v>
          </cell>
          <cell r="AF322" t="str">
            <v>0</v>
          </cell>
          <cell r="AG322" t="str">
            <v>0</v>
          </cell>
          <cell r="AH322" t="str">
            <v>0</v>
          </cell>
          <cell r="AL322" t="str">
            <v>Engines 2005 (P505003)</v>
          </cell>
          <cell r="AM322" t="str">
            <v>0</v>
          </cell>
          <cell r="AN322" t="str">
            <v>0</v>
          </cell>
          <cell r="AO322" t="str">
            <v>0</v>
          </cell>
        </row>
        <row r="323">
          <cell r="B323" t="str">
            <v>Fuel System ADs (P000357)</v>
          </cell>
          <cell r="C323">
            <v>0</v>
          </cell>
          <cell r="D323">
            <v>-2490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 t="str">
            <v>0</v>
          </cell>
          <cell r="N323" t="str">
            <v>0</v>
          </cell>
          <cell r="O323">
            <v>-2490</v>
          </cell>
          <cell r="P323" t="str">
            <v>0</v>
          </cell>
          <cell r="Q323" t="str">
            <v>0</v>
          </cell>
          <cell r="R323" t="str">
            <v>0</v>
          </cell>
          <cell r="S323" t="str">
            <v>0</v>
          </cell>
          <cell r="T323" t="str">
            <v>0</v>
          </cell>
          <cell r="U323" t="str">
            <v>0</v>
          </cell>
          <cell r="V323" t="str">
            <v>0</v>
          </cell>
          <cell r="W323" t="str">
            <v>0</v>
          </cell>
          <cell r="X323" t="str">
            <v>0</v>
          </cell>
          <cell r="Y323" t="str">
            <v>0</v>
          </cell>
          <cell r="Z323" t="str">
            <v>0</v>
          </cell>
          <cell r="AA323" t="str">
            <v>0</v>
          </cell>
          <cell r="AB323" t="str">
            <v>0</v>
          </cell>
          <cell r="AC323" t="str">
            <v>0</v>
          </cell>
          <cell r="AD323" t="str">
            <v>0</v>
          </cell>
          <cell r="AE323" t="str">
            <v>0</v>
          </cell>
          <cell r="AF323">
            <v>2606571</v>
          </cell>
          <cell r="AG323">
            <v>1122587</v>
          </cell>
          <cell r="AH323">
            <v>431490</v>
          </cell>
          <cell r="AL323" t="str">
            <v>Fuel System ADs (P000357)</v>
          </cell>
          <cell r="AM323">
            <v>-2490</v>
          </cell>
          <cell r="AN323" t="str">
            <v>0</v>
          </cell>
          <cell r="AO323" t="str">
            <v>0</v>
          </cell>
        </row>
        <row r="324">
          <cell r="B324" t="str">
            <v>Life Vest MOD (P505028)</v>
          </cell>
          <cell r="C324">
            <v>88832</v>
          </cell>
          <cell r="D324">
            <v>52356</v>
          </cell>
          <cell r="E324">
            <v>0</v>
          </cell>
          <cell r="F324">
            <v>0</v>
          </cell>
          <cell r="G324">
            <v>84900</v>
          </cell>
          <cell r="H324">
            <v>0</v>
          </cell>
          <cell r="I324">
            <v>0</v>
          </cell>
          <cell r="J324">
            <v>-108</v>
          </cell>
          <cell r="K324">
            <v>0</v>
          </cell>
          <cell r="L324">
            <v>0</v>
          </cell>
          <cell r="M324" t="str">
            <v>0</v>
          </cell>
          <cell r="N324" t="str">
            <v>0</v>
          </cell>
          <cell r="O324">
            <v>225980</v>
          </cell>
          <cell r="P324" t="str">
            <v>0</v>
          </cell>
          <cell r="Q324" t="str">
            <v>0</v>
          </cell>
          <cell r="R324" t="str">
            <v>0</v>
          </cell>
          <cell r="S324" t="str">
            <v>0</v>
          </cell>
          <cell r="T324" t="str">
            <v>0</v>
          </cell>
          <cell r="U324" t="str">
            <v>0</v>
          </cell>
          <cell r="V324" t="str">
            <v>0</v>
          </cell>
          <cell r="W324" t="str">
            <v>0</v>
          </cell>
          <cell r="X324" t="str">
            <v>0</v>
          </cell>
          <cell r="Y324" t="str">
            <v>0</v>
          </cell>
          <cell r="Z324" t="str">
            <v>0</v>
          </cell>
          <cell r="AA324" t="str">
            <v>0</v>
          </cell>
          <cell r="AB324" t="str">
            <v>0</v>
          </cell>
          <cell r="AC324" t="str">
            <v>0</v>
          </cell>
          <cell r="AD324" t="str">
            <v>0</v>
          </cell>
          <cell r="AE324" t="str">
            <v>0</v>
          </cell>
          <cell r="AF324" t="str">
            <v>0</v>
          </cell>
          <cell r="AG324" t="str">
            <v>0</v>
          </cell>
          <cell r="AH324">
            <v>3631808</v>
          </cell>
          <cell r="AL324" t="str">
            <v>Life Vest MOD (P505028)</v>
          </cell>
          <cell r="AM324">
            <v>225980</v>
          </cell>
          <cell r="AN324" t="str">
            <v>0</v>
          </cell>
          <cell r="AO324" t="str">
            <v>0</v>
          </cell>
        </row>
        <row r="325">
          <cell r="B325" t="str">
            <v>Wheel Chair Compartment Mod (P302650)</v>
          </cell>
          <cell r="C325" t="str">
            <v>0</v>
          </cell>
          <cell r="D325" t="str">
            <v>0</v>
          </cell>
          <cell r="E325" t="str">
            <v>0</v>
          </cell>
          <cell r="F325" t="str">
            <v>0</v>
          </cell>
          <cell r="G325" t="str">
            <v>0</v>
          </cell>
          <cell r="H325" t="str">
            <v>0</v>
          </cell>
          <cell r="I325" t="str">
            <v>0</v>
          </cell>
          <cell r="J325" t="str">
            <v>0</v>
          </cell>
          <cell r="K325" t="str">
            <v>0</v>
          </cell>
          <cell r="L325" t="str">
            <v>0</v>
          </cell>
          <cell r="M325" t="str">
            <v>0</v>
          </cell>
          <cell r="N325" t="str">
            <v>0</v>
          </cell>
          <cell r="O325" t="str">
            <v>0</v>
          </cell>
          <cell r="P325" t="str">
            <v>0</v>
          </cell>
          <cell r="Q325" t="str">
            <v>0</v>
          </cell>
          <cell r="R325" t="str">
            <v>0</v>
          </cell>
          <cell r="S325" t="str">
            <v>0</v>
          </cell>
          <cell r="T325" t="str">
            <v>0</v>
          </cell>
          <cell r="U325" t="str">
            <v>0</v>
          </cell>
          <cell r="V325" t="str">
            <v>0</v>
          </cell>
          <cell r="W325" t="str">
            <v>0</v>
          </cell>
          <cell r="X325" t="str">
            <v>0</v>
          </cell>
          <cell r="Y325" t="str">
            <v>0</v>
          </cell>
          <cell r="Z325" t="str">
            <v>0</v>
          </cell>
          <cell r="AA325" t="str">
            <v>0</v>
          </cell>
          <cell r="AB325" t="str">
            <v>0</v>
          </cell>
          <cell r="AC325" t="str">
            <v>0</v>
          </cell>
          <cell r="AD325" t="str">
            <v>0</v>
          </cell>
          <cell r="AE325" t="str">
            <v>0</v>
          </cell>
          <cell r="AF325" t="str">
            <v>0</v>
          </cell>
          <cell r="AG325">
            <v>5739840</v>
          </cell>
          <cell r="AH325">
            <v>723450</v>
          </cell>
          <cell r="AL325" t="str">
            <v>Wheel Chair Compartment Mod (P302650)</v>
          </cell>
          <cell r="AM325" t="str">
            <v>0</v>
          </cell>
          <cell r="AN325" t="str">
            <v>0</v>
          </cell>
          <cell r="AO325" t="str">
            <v>0</v>
          </cell>
        </row>
        <row r="326">
          <cell r="B326" t="str">
            <v>178 Bulkhead (P000354)</v>
          </cell>
          <cell r="C326">
            <v>63895</v>
          </cell>
          <cell r="D326">
            <v>480</v>
          </cell>
          <cell r="E326">
            <v>39766</v>
          </cell>
          <cell r="F326">
            <v>36440</v>
          </cell>
          <cell r="G326">
            <v>44271</v>
          </cell>
          <cell r="H326">
            <v>0</v>
          </cell>
          <cell r="I326">
            <v>44703</v>
          </cell>
          <cell r="J326">
            <v>106535</v>
          </cell>
          <cell r="K326">
            <v>47433</v>
          </cell>
          <cell r="L326">
            <v>48924</v>
          </cell>
          <cell r="M326">
            <v>49250</v>
          </cell>
          <cell r="N326">
            <v>49250</v>
          </cell>
          <cell r="O326">
            <v>530947</v>
          </cell>
          <cell r="P326">
            <v>49167</v>
          </cell>
          <cell r="Q326">
            <v>49167</v>
          </cell>
          <cell r="R326">
            <v>49167</v>
          </cell>
          <cell r="S326">
            <v>49167</v>
          </cell>
          <cell r="T326">
            <v>49167</v>
          </cell>
          <cell r="U326">
            <v>49167</v>
          </cell>
          <cell r="V326">
            <v>49167</v>
          </cell>
          <cell r="W326">
            <v>49167</v>
          </cell>
          <cell r="X326">
            <v>49167</v>
          </cell>
          <cell r="Y326">
            <v>49167</v>
          </cell>
          <cell r="Z326">
            <v>49167</v>
          </cell>
          <cell r="AA326">
            <v>49167</v>
          </cell>
          <cell r="AB326">
            <v>590004</v>
          </cell>
          <cell r="AC326">
            <v>338004</v>
          </cell>
          <cell r="AD326">
            <v>0</v>
          </cell>
          <cell r="AE326">
            <v>0</v>
          </cell>
          <cell r="AF326">
            <v>259965</v>
          </cell>
          <cell r="AG326">
            <v>1217960</v>
          </cell>
          <cell r="AH326">
            <v>1207549</v>
          </cell>
          <cell r="AL326" t="str">
            <v>178 Bulkhead (P000354)</v>
          </cell>
          <cell r="AM326">
            <v>530947</v>
          </cell>
          <cell r="AN326">
            <v>590004</v>
          </cell>
          <cell r="AO326">
            <v>338004</v>
          </cell>
        </row>
        <row r="327">
          <cell r="B327" t="str">
            <v>737-300 Winglets (P605016)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147500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147500</v>
          </cell>
          <cell r="P327">
            <v>0</v>
          </cell>
          <cell r="Q327">
            <v>400000</v>
          </cell>
          <cell r="R327">
            <v>1200000</v>
          </cell>
          <cell r="S327">
            <v>1600000</v>
          </cell>
          <cell r="T327">
            <v>1600000</v>
          </cell>
          <cell r="U327">
            <v>2000000</v>
          </cell>
          <cell r="V327">
            <v>1600000</v>
          </cell>
          <cell r="W327">
            <v>1600000</v>
          </cell>
          <cell r="X327">
            <v>1600000</v>
          </cell>
          <cell r="Y327">
            <v>2000000</v>
          </cell>
          <cell r="Z327">
            <v>2800000</v>
          </cell>
          <cell r="AA327">
            <v>3200000</v>
          </cell>
          <cell r="AB327">
            <v>19600000</v>
          </cell>
          <cell r="AC327">
            <v>0</v>
          </cell>
          <cell r="AD327">
            <v>0</v>
          </cell>
          <cell r="AE327">
            <v>0</v>
          </cell>
          <cell r="AF327" t="str">
            <v>0</v>
          </cell>
          <cell r="AG327" t="str">
            <v>0</v>
          </cell>
          <cell r="AH327" t="str">
            <v>0</v>
          </cell>
          <cell r="AL327" t="str">
            <v>737-300 Winglets (P605016)</v>
          </cell>
          <cell r="AM327">
            <v>147500</v>
          </cell>
          <cell r="AN327">
            <v>19600000</v>
          </cell>
          <cell r="AO327">
            <v>0</v>
          </cell>
        </row>
        <row r="328">
          <cell r="B328" t="str">
            <v>FMC/GPS/Glass Cockpit (P705010)</v>
          </cell>
          <cell r="C328" t="str">
            <v>0</v>
          </cell>
          <cell r="D328" t="str">
            <v>0</v>
          </cell>
          <cell r="E328" t="str">
            <v>0</v>
          </cell>
          <cell r="F328" t="str">
            <v>0</v>
          </cell>
          <cell r="G328" t="str">
            <v>0</v>
          </cell>
          <cell r="H328" t="str">
            <v>0</v>
          </cell>
          <cell r="I328" t="str">
            <v>0</v>
          </cell>
          <cell r="J328" t="str">
            <v>0</v>
          </cell>
          <cell r="K328" t="str">
            <v>0</v>
          </cell>
          <cell r="L328" t="str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1666667</v>
          </cell>
          <cell r="W328">
            <v>1666667</v>
          </cell>
          <cell r="X328">
            <v>1666667</v>
          </cell>
          <cell r="Y328">
            <v>1666667</v>
          </cell>
          <cell r="Z328">
            <v>1666667</v>
          </cell>
          <cell r="AA328">
            <v>1666667</v>
          </cell>
          <cell r="AB328">
            <v>10000002</v>
          </cell>
          <cell r="AC328">
            <v>0</v>
          </cell>
          <cell r="AD328">
            <v>0</v>
          </cell>
          <cell r="AE328">
            <v>0</v>
          </cell>
          <cell r="AF328" t="str">
            <v>0</v>
          </cell>
          <cell r="AG328" t="str">
            <v>0</v>
          </cell>
          <cell r="AH328" t="str">
            <v>0</v>
          </cell>
          <cell r="AL328" t="str">
            <v>FMC/GPS/Glass Cockpit (P705010)</v>
          </cell>
          <cell r="AM328">
            <v>0</v>
          </cell>
          <cell r="AN328">
            <v>10000002</v>
          </cell>
          <cell r="AO328">
            <v>0</v>
          </cell>
        </row>
        <row r="329">
          <cell r="B329" t="str">
            <v>CFM56-7 Engine - Tracking Only (P705005)</v>
          </cell>
          <cell r="C329" t="str">
            <v>0</v>
          </cell>
          <cell r="D329" t="str">
            <v>0</v>
          </cell>
          <cell r="E329" t="str">
            <v>0</v>
          </cell>
          <cell r="F329" t="str">
            <v>0</v>
          </cell>
          <cell r="G329" t="str">
            <v>0</v>
          </cell>
          <cell r="H329" t="str">
            <v>0</v>
          </cell>
          <cell r="I329" t="str">
            <v>0</v>
          </cell>
          <cell r="J329" t="str">
            <v>0</v>
          </cell>
          <cell r="K329" t="str">
            <v>0</v>
          </cell>
          <cell r="L329" t="str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6600000</v>
          </cell>
          <cell r="X329">
            <v>6600000</v>
          </cell>
          <cell r="Y329">
            <v>6600000</v>
          </cell>
          <cell r="Z329">
            <v>6600000</v>
          </cell>
          <cell r="AA329">
            <v>6600000</v>
          </cell>
          <cell r="AB329">
            <v>33000000</v>
          </cell>
          <cell r="AC329">
            <v>0</v>
          </cell>
          <cell r="AD329">
            <v>0</v>
          </cell>
          <cell r="AE329">
            <v>0</v>
          </cell>
          <cell r="AF329" t="str">
            <v>0</v>
          </cell>
          <cell r="AG329" t="str">
            <v>0</v>
          </cell>
          <cell r="AH329" t="str">
            <v>0</v>
          </cell>
          <cell r="AL329" t="str">
            <v>CFM56-7 Engine - Tracking Only (P705005)</v>
          </cell>
          <cell r="AM329">
            <v>0</v>
          </cell>
          <cell r="AN329">
            <v>33000000</v>
          </cell>
          <cell r="AO329">
            <v>0</v>
          </cell>
        </row>
        <row r="330">
          <cell r="B330" t="str">
            <v>Rotables 2007 - Tracking Only (P705002)</v>
          </cell>
          <cell r="C330" t="str">
            <v>0</v>
          </cell>
          <cell r="D330" t="str">
            <v>0</v>
          </cell>
          <cell r="E330" t="str">
            <v>0</v>
          </cell>
          <cell r="F330" t="str">
            <v>0</v>
          </cell>
          <cell r="G330" t="str">
            <v>0</v>
          </cell>
          <cell r="H330" t="str">
            <v>0</v>
          </cell>
          <cell r="I330" t="str">
            <v>0</v>
          </cell>
          <cell r="J330" t="str">
            <v>0</v>
          </cell>
          <cell r="K330" t="str">
            <v>0</v>
          </cell>
          <cell r="L330" t="str">
            <v>0</v>
          </cell>
          <cell r="M330">
            <v>0</v>
          </cell>
          <cell r="N330">
            <v>0</v>
          </cell>
          <cell r="O330">
            <v>0</v>
          </cell>
          <cell r="P330">
            <v>1250000</v>
          </cell>
          <cell r="Q330">
            <v>1250000</v>
          </cell>
          <cell r="R330">
            <v>1250000</v>
          </cell>
          <cell r="S330">
            <v>1250000</v>
          </cell>
          <cell r="T330">
            <v>1250000</v>
          </cell>
          <cell r="U330">
            <v>1250000</v>
          </cell>
          <cell r="V330">
            <v>1250000</v>
          </cell>
          <cell r="W330">
            <v>1250000</v>
          </cell>
          <cell r="X330">
            <v>1250000</v>
          </cell>
          <cell r="Y330">
            <v>1250000</v>
          </cell>
          <cell r="Z330">
            <v>1250000</v>
          </cell>
          <cell r="AA330">
            <v>1250000</v>
          </cell>
          <cell r="AB330">
            <v>15000000</v>
          </cell>
          <cell r="AC330">
            <v>0</v>
          </cell>
          <cell r="AD330">
            <v>0</v>
          </cell>
          <cell r="AE330">
            <v>0</v>
          </cell>
          <cell r="AF330" t="str">
            <v>0</v>
          </cell>
          <cell r="AG330" t="str">
            <v>0</v>
          </cell>
          <cell r="AH330" t="str">
            <v>0</v>
          </cell>
          <cell r="AL330" t="str">
            <v>Rotables 2007 - Tracking Only (P705002)</v>
          </cell>
          <cell r="AM330">
            <v>0</v>
          </cell>
          <cell r="AN330">
            <v>15000000</v>
          </cell>
          <cell r="AO330">
            <v>0</v>
          </cell>
        </row>
        <row r="331">
          <cell r="B331" t="str">
            <v>Tooling 2005 (P505001)</v>
          </cell>
          <cell r="C331" t="str">
            <v>0</v>
          </cell>
          <cell r="D331" t="str">
            <v>0</v>
          </cell>
          <cell r="E331" t="str">
            <v>0</v>
          </cell>
          <cell r="F331" t="str">
            <v>0</v>
          </cell>
          <cell r="G331" t="str">
            <v>0</v>
          </cell>
          <cell r="H331" t="str">
            <v>0</v>
          </cell>
          <cell r="I331" t="str">
            <v>0</v>
          </cell>
          <cell r="J331" t="str">
            <v>0</v>
          </cell>
          <cell r="K331" t="str">
            <v>0</v>
          </cell>
          <cell r="L331" t="str">
            <v>0</v>
          </cell>
          <cell r="M331" t="str">
            <v>0</v>
          </cell>
          <cell r="N331" t="str">
            <v>0</v>
          </cell>
          <cell r="O331" t="str">
            <v>0</v>
          </cell>
          <cell r="P331" t="str">
            <v>0</v>
          </cell>
          <cell r="Q331" t="str">
            <v>0</v>
          </cell>
          <cell r="R331" t="str">
            <v>0</v>
          </cell>
          <cell r="S331" t="str">
            <v>0</v>
          </cell>
          <cell r="T331" t="str">
            <v>0</v>
          </cell>
          <cell r="U331" t="str">
            <v>0</v>
          </cell>
          <cell r="V331" t="str">
            <v>0</v>
          </cell>
          <cell r="W331" t="str">
            <v>0</v>
          </cell>
          <cell r="X331" t="str">
            <v>0</v>
          </cell>
          <cell r="Y331" t="str">
            <v>0</v>
          </cell>
          <cell r="Z331" t="str">
            <v>0</v>
          </cell>
          <cell r="AA331" t="str">
            <v>0</v>
          </cell>
          <cell r="AB331" t="str">
            <v>0</v>
          </cell>
          <cell r="AC331" t="str">
            <v>0</v>
          </cell>
          <cell r="AD331" t="str">
            <v>0</v>
          </cell>
          <cell r="AE331" t="str">
            <v>0</v>
          </cell>
          <cell r="AF331" t="str">
            <v>0</v>
          </cell>
          <cell r="AG331" t="str">
            <v>0</v>
          </cell>
          <cell r="AH331" t="str">
            <v>0</v>
          </cell>
          <cell r="AL331" t="str">
            <v>Tooling 2005 (P505001)</v>
          </cell>
          <cell r="AM331" t="str">
            <v>0</v>
          </cell>
          <cell r="AN331" t="str">
            <v>0</v>
          </cell>
          <cell r="AO331" t="str">
            <v>0</v>
          </cell>
        </row>
        <row r="332">
          <cell r="B332" t="str">
            <v>Classic Skin Panel Replacement (P505035)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-38000000</v>
          </cell>
          <cell r="H332">
            <v>38000000</v>
          </cell>
          <cell r="I332">
            <v>0</v>
          </cell>
          <cell r="J332">
            <v>253151</v>
          </cell>
          <cell r="K332">
            <v>0</v>
          </cell>
          <cell r="L332">
            <v>200130</v>
          </cell>
          <cell r="M332">
            <v>447876</v>
          </cell>
          <cell r="N332">
            <v>0</v>
          </cell>
          <cell r="O332">
            <v>901157</v>
          </cell>
          <cell r="P332">
            <v>655200</v>
          </cell>
          <cell r="Q332">
            <v>205200</v>
          </cell>
          <cell r="R332">
            <v>1555200</v>
          </cell>
          <cell r="S332">
            <v>450000</v>
          </cell>
          <cell r="T332">
            <v>1350000</v>
          </cell>
          <cell r="U332">
            <v>1575000</v>
          </cell>
          <cell r="V332">
            <v>2025000</v>
          </cell>
          <cell r="W332">
            <v>2025000</v>
          </cell>
          <cell r="X332">
            <v>2025000</v>
          </cell>
          <cell r="Y332">
            <v>2475000</v>
          </cell>
          <cell r="Z332">
            <v>2700000</v>
          </cell>
          <cell r="AA332">
            <v>2700000</v>
          </cell>
          <cell r="AB332">
            <v>19740600</v>
          </cell>
          <cell r="AC332">
            <v>23201496</v>
          </cell>
          <cell r="AD332">
            <v>11600748</v>
          </cell>
          <cell r="AE332">
            <v>0</v>
          </cell>
          <cell r="AF332" t="str">
            <v>0</v>
          </cell>
          <cell r="AG332" t="str">
            <v>0</v>
          </cell>
          <cell r="AH332" t="str">
            <v>0</v>
          </cell>
          <cell r="AL332" t="str">
            <v>Classic Skin Panel Replacement (P505035)</v>
          </cell>
          <cell r="AM332">
            <v>901157</v>
          </cell>
          <cell r="AN332">
            <v>19740600</v>
          </cell>
          <cell r="AO332">
            <v>23201496</v>
          </cell>
        </row>
        <row r="333">
          <cell r="B333" t="str">
            <v>Rotables 2006 - Tracking only (P605004)</v>
          </cell>
          <cell r="C333">
            <v>1093515</v>
          </cell>
          <cell r="D333">
            <v>724220</v>
          </cell>
          <cell r="E333">
            <v>937601</v>
          </cell>
          <cell r="F333">
            <v>2177975</v>
          </cell>
          <cell r="G333">
            <v>1961430</v>
          </cell>
          <cell r="H333">
            <v>1014429</v>
          </cell>
          <cell r="I333">
            <v>1652161</v>
          </cell>
          <cell r="J333">
            <v>1400009</v>
          </cell>
          <cell r="K333">
            <v>1152846</v>
          </cell>
          <cell r="L333">
            <v>1088622</v>
          </cell>
          <cell r="M333">
            <v>1250000</v>
          </cell>
          <cell r="N333">
            <v>1250000</v>
          </cell>
          <cell r="O333">
            <v>15702808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9999996</v>
          </cell>
          <cell r="AD333">
            <v>0</v>
          </cell>
          <cell r="AE333">
            <v>0</v>
          </cell>
          <cell r="AF333">
            <v>17319318</v>
          </cell>
          <cell r="AG333">
            <v>16407727</v>
          </cell>
          <cell r="AH333">
            <v>15321957</v>
          </cell>
          <cell r="AL333" t="str">
            <v>Rotables 2006 - Tracking only (P605004)</v>
          </cell>
          <cell r="AM333">
            <v>15702808</v>
          </cell>
          <cell r="AN333">
            <v>0</v>
          </cell>
          <cell r="AO333">
            <v>9999996</v>
          </cell>
        </row>
        <row r="334">
          <cell r="B334" t="str">
            <v>Electronic Flight Bag (P605001)</v>
          </cell>
          <cell r="C334">
            <v>0</v>
          </cell>
          <cell r="D334">
            <v>33362</v>
          </cell>
          <cell r="E334">
            <v>283497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316859</v>
          </cell>
          <cell r="P334">
            <v>666667</v>
          </cell>
          <cell r="Q334">
            <v>666667</v>
          </cell>
          <cell r="R334">
            <v>666667</v>
          </cell>
          <cell r="S334">
            <v>666667</v>
          </cell>
          <cell r="T334">
            <v>666667</v>
          </cell>
          <cell r="U334">
            <v>666667</v>
          </cell>
          <cell r="V334">
            <v>750000</v>
          </cell>
          <cell r="W334">
            <v>750000</v>
          </cell>
          <cell r="X334">
            <v>750000</v>
          </cell>
          <cell r="Y334">
            <v>666667</v>
          </cell>
          <cell r="Z334">
            <v>666667</v>
          </cell>
          <cell r="AA334">
            <v>666667</v>
          </cell>
          <cell r="AB334">
            <v>8250003</v>
          </cell>
          <cell r="AC334">
            <v>3999996</v>
          </cell>
          <cell r="AD334">
            <v>0</v>
          </cell>
          <cell r="AE334">
            <v>0</v>
          </cell>
          <cell r="AF334" t="str">
            <v>0</v>
          </cell>
          <cell r="AG334">
            <v>46439</v>
          </cell>
          <cell r="AH334">
            <v>161262</v>
          </cell>
          <cell r="AL334" t="str">
            <v>Electronic Flight Bag (P605001)</v>
          </cell>
          <cell r="AM334">
            <v>316859</v>
          </cell>
          <cell r="AN334">
            <v>8250003</v>
          </cell>
          <cell r="AO334">
            <v>3999996</v>
          </cell>
        </row>
        <row r="335">
          <cell r="B335" t="str">
            <v>BFE Rotables (P605007)</v>
          </cell>
          <cell r="C335" t="str">
            <v>0</v>
          </cell>
          <cell r="D335" t="str">
            <v>0</v>
          </cell>
          <cell r="E335" t="str">
            <v>0</v>
          </cell>
          <cell r="F335" t="str">
            <v>0</v>
          </cell>
          <cell r="G335" t="str">
            <v>0</v>
          </cell>
          <cell r="H335" t="str">
            <v>0</v>
          </cell>
          <cell r="I335" t="str">
            <v>0</v>
          </cell>
          <cell r="J335" t="str">
            <v>0</v>
          </cell>
          <cell r="K335" t="str">
            <v>0</v>
          </cell>
          <cell r="L335" t="str">
            <v>0</v>
          </cell>
          <cell r="M335">
            <v>0</v>
          </cell>
          <cell r="N335">
            <v>0</v>
          </cell>
          <cell r="O335">
            <v>0</v>
          </cell>
          <cell r="P335">
            <v>3000000</v>
          </cell>
          <cell r="Q335">
            <v>4500000</v>
          </cell>
          <cell r="R335">
            <v>3000000</v>
          </cell>
          <cell r="S335">
            <v>4500000</v>
          </cell>
          <cell r="T335">
            <v>6000000</v>
          </cell>
          <cell r="U335">
            <v>4500000</v>
          </cell>
          <cell r="V335">
            <v>4500000</v>
          </cell>
          <cell r="W335">
            <v>6000000</v>
          </cell>
          <cell r="X335">
            <v>6000000</v>
          </cell>
          <cell r="Y335">
            <v>4500000</v>
          </cell>
          <cell r="Z335">
            <v>4500000</v>
          </cell>
          <cell r="AA335">
            <v>4500000</v>
          </cell>
          <cell r="AB335">
            <v>55500000</v>
          </cell>
          <cell r="AC335">
            <v>0</v>
          </cell>
          <cell r="AD335">
            <v>0</v>
          </cell>
          <cell r="AE335">
            <v>0</v>
          </cell>
          <cell r="AF335" t="str">
            <v>0</v>
          </cell>
          <cell r="AG335">
            <v>680000</v>
          </cell>
          <cell r="AH335">
            <v>-680000</v>
          </cell>
          <cell r="AL335" t="str">
            <v>BFE Rotables (P605007)</v>
          </cell>
          <cell r="AM335">
            <v>0</v>
          </cell>
          <cell r="AN335">
            <v>55500000</v>
          </cell>
          <cell r="AO335">
            <v>0</v>
          </cell>
        </row>
        <row r="336">
          <cell r="B336" t="str">
            <v>CFM56-7 Engine - Tracking only (P605008)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15026</v>
          </cell>
          <cell r="J336">
            <v>306271</v>
          </cell>
          <cell r="K336">
            <v>75008</v>
          </cell>
          <cell r="L336">
            <v>-1900</v>
          </cell>
          <cell r="M336">
            <v>11046560</v>
          </cell>
          <cell r="N336">
            <v>6273280</v>
          </cell>
          <cell r="O336">
            <v>17714245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41400000</v>
          </cell>
          <cell r="AD336">
            <v>0</v>
          </cell>
          <cell r="AE336">
            <v>0</v>
          </cell>
          <cell r="AF336">
            <v>16525334</v>
          </cell>
          <cell r="AG336">
            <v>10722735</v>
          </cell>
          <cell r="AH336">
            <v>6239724</v>
          </cell>
          <cell r="AL336" t="str">
            <v>CFM56-7 Engine - Tracking only (P605008)</v>
          </cell>
          <cell r="AM336">
            <v>17714245</v>
          </cell>
          <cell r="AN336">
            <v>0</v>
          </cell>
          <cell r="AO336">
            <v>41400000</v>
          </cell>
        </row>
        <row r="337">
          <cell r="B337" t="str">
            <v>Enhanced Ground Prox Warning System (P000337)</v>
          </cell>
          <cell r="C337" t="str">
            <v>0</v>
          </cell>
          <cell r="D337" t="str">
            <v>0</v>
          </cell>
          <cell r="E337" t="str">
            <v>0</v>
          </cell>
          <cell r="F337" t="str">
            <v>0</v>
          </cell>
          <cell r="G337" t="str">
            <v>0</v>
          </cell>
          <cell r="H337" t="str">
            <v>0</v>
          </cell>
          <cell r="I337" t="str">
            <v>0</v>
          </cell>
          <cell r="J337" t="str">
            <v>0</v>
          </cell>
          <cell r="K337" t="str">
            <v>0</v>
          </cell>
          <cell r="L337" t="str">
            <v>0</v>
          </cell>
          <cell r="M337" t="str">
            <v>0</v>
          </cell>
          <cell r="N337" t="str">
            <v>0</v>
          </cell>
          <cell r="O337" t="str">
            <v>0</v>
          </cell>
          <cell r="P337" t="str">
            <v>0</v>
          </cell>
          <cell r="Q337" t="str">
            <v>0</v>
          </cell>
          <cell r="R337" t="str">
            <v>0</v>
          </cell>
          <cell r="S337" t="str">
            <v>0</v>
          </cell>
          <cell r="T337" t="str">
            <v>0</v>
          </cell>
          <cell r="U337" t="str">
            <v>0</v>
          </cell>
          <cell r="V337" t="str">
            <v>0</v>
          </cell>
          <cell r="W337" t="str">
            <v>0</v>
          </cell>
          <cell r="X337" t="str">
            <v>0</v>
          </cell>
          <cell r="Y337" t="str">
            <v>0</v>
          </cell>
          <cell r="Z337" t="str">
            <v>0</v>
          </cell>
          <cell r="AA337" t="str">
            <v>0</v>
          </cell>
          <cell r="AB337" t="str">
            <v>0</v>
          </cell>
          <cell r="AC337" t="str">
            <v>0</v>
          </cell>
          <cell r="AD337" t="str">
            <v>0</v>
          </cell>
          <cell r="AE337" t="str">
            <v>0</v>
          </cell>
          <cell r="AF337">
            <v>516200</v>
          </cell>
          <cell r="AG337">
            <v>-14483</v>
          </cell>
          <cell r="AH337">
            <v>7564</v>
          </cell>
          <cell r="AL337" t="str">
            <v>Enhanced Ground Prox Warning System (P000337)</v>
          </cell>
          <cell r="AM337" t="str">
            <v>0</v>
          </cell>
          <cell r="AN337" t="str">
            <v>0</v>
          </cell>
          <cell r="AO337" t="str">
            <v>0</v>
          </cell>
        </row>
        <row r="338">
          <cell r="B338" t="str">
            <v>Current Projects (P99998)</v>
          </cell>
          <cell r="C338">
            <v>9618177</v>
          </cell>
          <cell r="D338">
            <v>8866489</v>
          </cell>
          <cell r="E338">
            <v>7518206</v>
          </cell>
          <cell r="F338">
            <v>12262962</v>
          </cell>
          <cell r="G338">
            <v>-24854260</v>
          </cell>
          <cell r="H338">
            <v>49731924</v>
          </cell>
          <cell r="I338">
            <v>8944431</v>
          </cell>
          <cell r="J338">
            <v>11257326</v>
          </cell>
          <cell r="K338">
            <v>4405773</v>
          </cell>
          <cell r="L338">
            <v>4389162</v>
          </cell>
          <cell r="M338">
            <v>13355061</v>
          </cell>
          <cell r="N338">
            <v>8133905</v>
          </cell>
          <cell r="O338">
            <v>113629156</v>
          </cell>
          <cell r="P338">
            <v>6081034</v>
          </cell>
          <cell r="Q338">
            <v>7071034</v>
          </cell>
          <cell r="R338">
            <v>8501034</v>
          </cell>
          <cell r="S338">
            <v>8375834</v>
          </cell>
          <cell r="T338">
            <v>11375834</v>
          </cell>
          <cell r="U338">
            <v>10680834</v>
          </cell>
          <cell r="V338">
            <v>12300834</v>
          </cell>
          <cell r="W338">
            <v>20860834</v>
          </cell>
          <cell r="X338">
            <v>20400834</v>
          </cell>
          <cell r="Y338">
            <v>19387501</v>
          </cell>
          <cell r="Z338">
            <v>21332501</v>
          </cell>
          <cell r="AA338">
            <v>21552501</v>
          </cell>
          <cell r="AB338">
            <v>167920609</v>
          </cell>
          <cell r="AC338">
            <v>85670495</v>
          </cell>
          <cell r="AD338">
            <v>16057752</v>
          </cell>
          <cell r="AE338">
            <v>0</v>
          </cell>
          <cell r="AF338">
            <v>200305876</v>
          </cell>
          <cell r="AG338">
            <v>336095478</v>
          </cell>
          <cell r="AH338">
            <v>183364920</v>
          </cell>
          <cell r="AL338" t="str">
            <v>Current Projects (P99998)</v>
          </cell>
          <cell r="AM338">
            <v>113629156</v>
          </cell>
          <cell r="AN338">
            <v>167920609</v>
          </cell>
          <cell r="AO338">
            <v>85670495</v>
          </cell>
        </row>
        <row r="339">
          <cell r="AL339">
            <v>0</v>
          </cell>
          <cell r="AM339">
            <v>0</v>
          </cell>
          <cell r="AN339">
            <v>0</v>
          </cell>
          <cell r="AO339">
            <v>0</v>
          </cell>
        </row>
        <row r="340">
          <cell r="AL340">
            <v>0</v>
          </cell>
          <cell r="AM340">
            <v>0</v>
          </cell>
          <cell r="AN340">
            <v>0</v>
          </cell>
          <cell r="AO340">
            <v>0</v>
          </cell>
        </row>
        <row r="341">
          <cell r="B341" t="str">
            <v>Airport Application Suite - Checkin (P420258)</v>
          </cell>
          <cell r="C341">
            <v>62282</v>
          </cell>
          <cell r="D341">
            <v>144914</v>
          </cell>
          <cell r="E341">
            <v>252154</v>
          </cell>
          <cell r="F341">
            <v>440516</v>
          </cell>
          <cell r="G341">
            <v>354565</v>
          </cell>
          <cell r="H341">
            <v>715973</v>
          </cell>
          <cell r="I341">
            <v>153296</v>
          </cell>
          <cell r="J341">
            <v>636920</v>
          </cell>
          <cell r="K341">
            <v>671155</v>
          </cell>
          <cell r="L341">
            <v>799249</v>
          </cell>
          <cell r="M341" t="str">
            <v>0</v>
          </cell>
          <cell r="N341" t="str">
            <v>0</v>
          </cell>
          <cell r="O341">
            <v>4231024</v>
          </cell>
          <cell r="P341" t="str">
            <v>0</v>
          </cell>
          <cell r="Q341" t="str">
            <v>0</v>
          </cell>
          <cell r="R341" t="str">
            <v>0</v>
          </cell>
          <cell r="S341" t="str">
            <v>0</v>
          </cell>
          <cell r="T341" t="str">
            <v>0</v>
          </cell>
          <cell r="U341" t="str">
            <v>0</v>
          </cell>
          <cell r="V341" t="str">
            <v>0</v>
          </cell>
          <cell r="W341" t="str">
            <v>0</v>
          </cell>
          <cell r="X341" t="str">
            <v>0</v>
          </cell>
          <cell r="Y341" t="str">
            <v>0</v>
          </cell>
          <cell r="Z341" t="str">
            <v>0</v>
          </cell>
          <cell r="AA341" t="str">
            <v>0</v>
          </cell>
          <cell r="AB341" t="str">
            <v>0</v>
          </cell>
          <cell r="AC341" t="str">
            <v>0</v>
          </cell>
          <cell r="AD341" t="str">
            <v>0</v>
          </cell>
          <cell r="AE341" t="str">
            <v>0</v>
          </cell>
          <cell r="AF341" t="str">
            <v>0</v>
          </cell>
          <cell r="AG341" t="str">
            <v>0</v>
          </cell>
          <cell r="AH341">
            <v>99544</v>
          </cell>
          <cell r="AL341" t="str">
            <v>Airport Application Suite - Checkin (P420258)</v>
          </cell>
          <cell r="AM341">
            <v>4231024</v>
          </cell>
          <cell r="AN341" t="str">
            <v>0</v>
          </cell>
          <cell r="AO341" t="str">
            <v>0</v>
          </cell>
        </row>
        <row r="342">
          <cell r="B342" t="str">
            <v>TKLS - Real Time E-Ticketing in SAAS (P420212)</v>
          </cell>
          <cell r="C342">
            <v>137769</v>
          </cell>
          <cell r="D342">
            <v>407548</v>
          </cell>
          <cell r="E342">
            <v>267491</v>
          </cell>
          <cell r="F342">
            <v>39965</v>
          </cell>
          <cell r="G342">
            <v>853566</v>
          </cell>
          <cell r="H342">
            <v>108078</v>
          </cell>
          <cell r="I342">
            <v>390862</v>
          </cell>
          <cell r="J342">
            <v>265921</v>
          </cell>
          <cell r="K342">
            <v>532393</v>
          </cell>
          <cell r="L342">
            <v>266901</v>
          </cell>
          <cell r="M342">
            <v>0</v>
          </cell>
          <cell r="N342">
            <v>65600</v>
          </cell>
          <cell r="O342">
            <v>3336094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 t="str">
            <v>0</v>
          </cell>
          <cell r="AG342" t="str">
            <v>0</v>
          </cell>
          <cell r="AH342">
            <v>769656</v>
          </cell>
          <cell r="AL342" t="str">
            <v>TKLS - Real Time E-Ticketing in SAAS (P420212)</v>
          </cell>
          <cell r="AM342">
            <v>3336094</v>
          </cell>
          <cell r="AN342">
            <v>0</v>
          </cell>
          <cell r="AO342">
            <v>0</v>
          </cell>
        </row>
        <row r="343">
          <cell r="B343" t="str">
            <v>FIDS Replacement (P420052)</v>
          </cell>
          <cell r="C343">
            <v>365926</v>
          </cell>
          <cell r="D343">
            <v>33121</v>
          </cell>
          <cell r="E343">
            <v>38011</v>
          </cell>
          <cell r="F343">
            <v>42925</v>
          </cell>
          <cell r="G343">
            <v>175189</v>
          </cell>
          <cell r="H343">
            <v>151758</v>
          </cell>
          <cell r="I343">
            <v>469229</v>
          </cell>
          <cell r="J343">
            <v>222761</v>
          </cell>
          <cell r="K343">
            <v>109949</v>
          </cell>
          <cell r="L343">
            <v>231833</v>
          </cell>
          <cell r="M343">
            <v>213885</v>
          </cell>
          <cell r="N343">
            <v>259643</v>
          </cell>
          <cell r="O343">
            <v>2314230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 t="str">
            <v>0</v>
          </cell>
          <cell r="AG343" t="str">
            <v>0</v>
          </cell>
          <cell r="AH343">
            <v>2564710</v>
          </cell>
          <cell r="AL343" t="str">
            <v>FIDS Replacement (P420052)</v>
          </cell>
          <cell r="AM343">
            <v>2314230</v>
          </cell>
          <cell r="AN343">
            <v>0</v>
          </cell>
          <cell r="AO343">
            <v>0</v>
          </cell>
        </row>
        <row r="344">
          <cell r="B344" t="str">
            <v>SAAS Infrastructure (P520256)</v>
          </cell>
          <cell r="C344">
            <v>0</v>
          </cell>
          <cell r="D344">
            <v>0</v>
          </cell>
          <cell r="E344">
            <v>566250</v>
          </cell>
          <cell r="F344">
            <v>0</v>
          </cell>
          <cell r="G344">
            <v>720788</v>
          </cell>
          <cell r="H344">
            <v>1968</v>
          </cell>
          <cell r="I344">
            <v>311887</v>
          </cell>
          <cell r="J344">
            <v>20236</v>
          </cell>
          <cell r="K344">
            <v>283516</v>
          </cell>
          <cell r="L344">
            <v>56863</v>
          </cell>
          <cell r="M344" t="str">
            <v>0</v>
          </cell>
          <cell r="N344" t="str">
            <v>0</v>
          </cell>
          <cell r="O344">
            <v>1961508</v>
          </cell>
          <cell r="P344" t="str">
            <v>0</v>
          </cell>
          <cell r="Q344" t="str">
            <v>0</v>
          </cell>
          <cell r="R344" t="str">
            <v>0</v>
          </cell>
          <cell r="S344" t="str">
            <v>0</v>
          </cell>
          <cell r="T344" t="str">
            <v>0</v>
          </cell>
          <cell r="U344" t="str">
            <v>0</v>
          </cell>
          <cell r="V344" t="str">
            <v>0</v>
          </cell>
          <cell r="W344" t="str">
            <v>0</v>
          </cell>
          <cell r="X344" t="str">
            <v>0</v>
          </cell>
          <cell r="Y344" t="str">
            <v>0</v>
          </cell>
          <cell r="Z344" t="str">
            <v>0</v>
          </cell>
          <cell r="AA344" t="str">
            <v>0</v>
          </cell>
          <cell r="AB344" t="str">
            <v>0</v>
          </cell>
          <cell r="AC344" t="str">
            <v>0</v>
          </cell>
          <cell r="AD344" t="str">
            <v>0</v>
          </cell>
          <cell r="AE344" t="str">
            <v>0</v>
          </cell>
          <cell r="AF344" t="str">
            <v>0</v>
          </cell>
          <cell r="AG344" t="str">
            <v>0</v>
          </cell>
          <cell r="AH344" t="str">
            <v>0</v>
          </cell>
          <cell r="AL344" t="str">
            <v>SAAS Infrastructure (P520256)</v>
          </cell>
          <cell r="AM344">
            <v>1961508</v>
          </cell>
          <cell r="AN344" t="str">
            <v>0</v>
          </cell>
          <cell r="AO344" t="str">
            <v>0</v>
          </cell>
        </row>
        <row r="345">
          <cell r="B345" t="str">
            <v>STARR Project - Business Release II (P420335)</v>
          </cell>
          <cell r="C345">
            <v>23127</v>
          </cell>
          <cell r="D345">
            <v>100893</v>
          </cell>
          <cell r="E345">
            <v>84980</v>
          </cell>
          <cell r="F345">
            <v>115752</v>
          </cell>
          <cell r="G345">
            <v>93837</v>
          </cell>
          <cell r="H345">
            <v>103942</v>
          </cell>
          <cell r="I345">
            <v>236013</v>
          </cell>
          <cell r="J345">
            <v>238652</v>
          </cell>
          <cell r="K345">
            <v>155750</v>
          </cell>
          <cell r="L345">
            <v>198969</v>
          </cell>
          <cell r="M345" t="str">
            <v>0</v>
          </cell>
          <cell r="N345" t="str">
            <v>0</v>
          </cell>
          <cell r="O345">
            <v>1351915</v>
          </cell>
          <cell r="P345" t="str">
            <v>0</v>
          </cell>
          <cell r="Q345" t="str">
            <v>0</v>
          </cell>
          <cell r="R345" t="str">
            <v>0</v>
          </cell>
          <cell r="S345" t="str">
            <v>0</v>
          </cell>
          <cell r="T345" t="str">
            <v>0</v>
          </cell>
          <cell r="U345" t="str">
            <v>0</v>
          </cell>
          <cell r="V345" t="str">
            <v>0</v>
          </cell>
          <cell r="W345" t="str">
            <v>0</v>
          </cell>
          <cell r="X345" t="str">
            <v>0</v>
          </cell>
          <cell r="Y345" t="str">
            <v>0</v>
          </cell>
          <cell r="Z345" t="str">
            <v>0</v>
          </cell>
          <cell r="AA345" t="str">
            <v>0</v>
          </cell>
          <cell r="AB345" t="str">
            <v>0</v>
          </cell>
          <cell r="AC345" t="str">
            <v>0</v>
          </cell>
          <cell r="AD345" t="str">
            <v>0</v>
          </cell>
          <cell r="AE345" t="str">
            <v>0</v>
          </cell>
          <cell r="AF345" t="str">
            <v>0</v>
          </cell>
          <cell r="AG345" t="str">
            <v>0</v>
          </cell>
          <cell r="AH345">
            <v>354714</v>
          </cell>
          <cell r="AL345" t="str">
            <v>STARR Project - Business Release II (P420335)</v>
          </cell>
          <cell r="AM345">
            <v>1351915</v>
          </cell>
          <cell r="AN345" t="str">
            <v>0</v>
          </cell>
          <cell r="AO345" t="str">
            <v>0</v>
          </cell>
        </row>
        <row r="346">
          <cell r="B346" t="str">
            <v>CFM ePayments Release II (P520246)</v>
          </cell>
          <cell r="C346">
            <v>0</v>
          </cell>
          <cell r="D346">
            <v>0</v>
          </cell>
          <cell r="E346">
            <v>77935</v>
          </cell>
          <cell r="F346">
            <v>92851</v>
          </cell>
          <cell r="G346">
            <v>164100</v>
          </cell>
          <cell r="H346">
            <v>265371</v>
          </cell>
          <cell r="I346">
            <v>109094</v>
          </cell>
          <cell r="J346">
            <v>224606</v>
          </cell>
          <cell r="K346">
            <v>149513</v>
          </cell>
          <cell r="L346">
            <v>24369</v>
          </cell>
          <cell r="M346" t="str">
            <v>0</v>
          </cell>
          <cell r="N346" t="str">
            <v>0</v>
          </cell>
          <cell r="O346">
            <v>1107839</v>
          </cell>
          <cell r="P346" t="str">
            <v>0</v>
          </cell>
          <cell r="Q346" t="str">
            <v>0</v>
          </cell>
          <cell r="R346" t="str">
            <v>0</v>
          </cell>
          <cell r="S346" t="str">
            <v>0</v>
          </cell>
          <cell r="T346" t="str">
            <v>0</v>
          </cell>
          <cell r="U346" t="str">
            <v>0</v>
          </cell>
          <cell r="V346" t="str">
            <v>0</v>
          </cell>
          <cell r="W346" t="str">
            <v>0</v>
          </cell>
          <cell r="X346" t="str">
            <v>0</v>
          </cell>
          <cell r="Y346" t="str">
            <v>0</v>
          </cell>
          <cell r="Z346" t="str">
            <v>0</v>
          </cell>
          <cell r="AA346" t="str">
            <v>0</v>
          </cell>
          <cell r="AB346" t="str">
            <v>0</v>
          </cell>
          <cell r="AC346" t="str">
            <v>0</v>
          </cell>
          <cell r="AD346" t="str">
            <v>0</v>
          </cell>
          <cell r="AE346" t="str">
            <v>0</v>
          </cell>
          <cell r="AF346" t="str">
            <v>0</v>
          </cell>
          <cell r="AG346" t="str">
            <v>0</v>
          </cell>
          <cell r="AH346" t="str">
            <v>0</v>
          </cell>
          <cell r="AL346" t="str">
            <v>CFM ePayments Release II (P520246)</v>
          </cell>
          <cell r="AM346">
            <v>1107839</v>
          </cell>
          <cell r="AN346" t="str">
            <v>0</v>
          </cell>
          <cell r="AO346" t="str">
            <v>0</v>
          </cell>
        </row>
        <row r="347">
          <cell r="B347" t="str">
            <v>2006 Wireless Infrastructure at Stations (P620115)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550506</v>
          </cell>
          <cell r="K347">
            <v>0</v>
          </cell>
          <cell r="L347">
            <v>0</v>
          </cell>
          <cell r="M347">
            <v>0</v>
          </cell>
          <cell r="N347">
            <v>444954</v>
          </cell>
          <cell r="O347">
            <v>995460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 t="str">
            <v>0</v>
          </cell>
          <cell r="AG347" t="str">
            <v>0</v>
          </cell>
          <cell r="AH347" t="str">
            <v>0</v>
          </cell>
          <cell r="AL347" t="str">
            <v>2006 Wireless Infrastructure at Stations (P620115)</v>
          </cell>
          <cell r="AM347">
            <v>995460</v>
          </cell>
          <cell r="AN347">
            <v>0</v>
          </cell>
          <cell r="AO347">
            <v>0</v>
          </cell>
        </row>
        <row r="348">
          <cell r="B348" t="str">
            <v>Crew Scheduling Solution - Inflight &amp; Flight Ops (P420026)</v>
          </cell>
          <cell r="C348">
            <v>438492</v>
          </cell>
          <cell r="D348">
            <v>21132</v>
          </cell>
          <cell r="E348">
            <v>171757</v>
          </cell>
          <cell r="F348">
            <v>51106</v>
          </cell>
          <cell r="G348">
            <v>0</v>
          </cell>
          <cell r="H348">
            <v>21894</v>
          </cell>
          <cell r="I348">
            <v>42538</v>
          </cell>
          <cell r="J348">
            <v>-42538</v>
          </cell>
          <cell r="K348">
            <v>0</v>
          </cell>
          <cell r="L348">
            <v>0</v>
          </cell>
          <cell r="M348" t="str">
            <v>0</v>
          </cell>
          <cell r="N348" t="str">
            <v>0</v>
          </cell>
          <cell r="O348">
            <v>704381</v>
          </cell>
          <cell r="P348" t="str">
            <v>0</v>
          </cell>
          <cell r="Q348" t="str">
            <v>0</v>
          </cell>
          <cell r="R348" t="str">
            <v>0</v>
          </cell>
          <cell r="S348" t="str">
            <v>0</v>
          </cell>
          <cell r="T348" t="str">
            <v>0</v>
          </cell>
          <cell r="U348" t="str">
            <v>0</v>
          </cell>
          <cell r="V348" t="str">
            <v>0</v>
          </cell>
          <cell r="W348" t="str">
            <v>0</v>
          </cell>
          <cell r="X348" t="str">
            <v>0</v>
          </cell>
          <cell r="Y348" t="str">
            <v>0</v>
          </cell>
          <cell r="Z348" t="str">
            <v>0</v>
          </cell>
          <cell r="AA348" t="str">
            <v>0</v>
          </cell>
          <cell r="AB348" t="str">
            <v>0</v>
          </cell>
          <cell r="AC348" t="str">
            <v>0</v>
          </cell>
          <cell r="AD348" t="str">
            <v>0</v>
          </cell>
          <cell r="AE348" t="str">
            <v>0</v>
          </cell>
          <cell r="AF348" t="str">
            <v>0</v>
          </cell>
          <cell r="AG348">
            <v>1167555</v>
          </cell>
          <cell r="AH348">
            <v>2649579</v>
          </cell>
          <cell r="AL348" t="str">
            <v>Crew Scheduling Solution - Inflight &amp; Flight Ops (P420026)</v>
          </cell>
          <cell r="AM348">
            <v>704381</v>
          </cell>
          <cell r="AN348" t="str">
            <v>0</v>
          </cell>
          <cell r="AO348" t="str">
            <v>0</v>
          </cell>
        </row>
        <row r="349">
          <cell r="B349" t="str">
            <v>southwest.com Projects - 2006 AOP (P635004)</v>
          </cell>
          <cell r="C349" t="str">
            <v>0</v>
          </cell>
          <cell r="D349" t="str">
            <v>0</v>
          </cell>
          <cell r="E349" t="str">
            <v>0</v>
          </cell>
          <cell r="F349" t="str">
            <v>0</v>
          </cell>
          <cell r="G349" t="str">
            <v>0</v>
          </cell>
          <cell r="H349" t="str">
            <v>0</v>
          </cell>
          <cell r="I349" t="str">
            <v>0</v>
          </cell>
          <cell r="J349" t="str">
            <v>0</v>
          </cell>
          <cell r="K349" t="str">
            <v>0</v>
          </cell>
          <cell r="L349" t="str">
            <v>0</v>
          </cell>
          <cell r="M349" t="str">
            <v>0</v>
          </cell>
          <cell r="N349" t="str">
            <v>0</v>
          </cell>
          <cell r="O349" t="str">
            <v>0</v>
          </cell>
          <cell r="P349" t="str">
            <v>0</v>
          </cell>
          <cell r="Q349" t="str">
            <v>0</v>
          </cell>
          <cell r="R349" t="str">
            <v>0</v>
          </cell>
          <cell r="S349" t="str">
            <v>0</v>
          </cell>
          <cell r="T349" t="str">
            <v>0</v>
          </cell>
          <cell r="U349" t="str">
            <v>0</v>
          </cell>
          <cell r="V349" t="str">
            <v>0</v>
          </cell>
          <cell r="W349" t="str">
            <v>0</v>
          </cell>
          <cell r="X349" t="str">
            <v>0</v>
          </cell>
          <cell r="Y349" t="str">
            <v>0</v>
          </cell>
          <cell r="Z349" t="str">
            <v>0</v>
          </cell>
          <cell r="AA349" t="str">
            <v>0</v>
          </cell>
          <cell r="AB349" t="str">
            <v>0</v>
          </cell>
          <cell r="AC349" t="str">
            <v>0</v>
          </cell>
          <cell r="AD349" t="str">
            <v>0</v>
          </cell>
          <cell r="AE349" t="str">
            <v>0</v>
          </cell>
          <cell r="AF349" t="str">
            <v>0</v>
          </cell>
          <cell r="AG349" t="str">
            <v>0</v>
          </cell>
          <cell r="AH349" t="str">
            <v>0</v>
          </cell>
          <cell r="AL349" t="str">
            <v>southwest.com Projects - 2006 AOP (P635004)</v>
          </cell>
          <cell r="AM349" t="str">
            <v>0</v>
          </cell>
          <cell r="AN349" t="str">
            <v>0</v>
          </cell>
          <cell r="AO349" t="str">
            <v>0</v>
          </cell>
        </row>
        <row r="350">
          <cell r="B350" t="str">
            <v>2006 Southwest.com Infrastructure (P620178)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66782</v>
          </cell>
          <cell r="I350">
            <v>0</v>
          </cell>
          <cell r="J350">
            <v>0</v>
          </cell>
          <cell r="K350">
            <v>204038</v>
          </cell>
          <cell r="L350">
            <v>0</v>
          </cell>
          <cell r="M350">
            <v>337681</v>
          </cell>
          <cell r="N350">
            <v>0</v>
          </cell>
          <cell r="O350">
            <v>608501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 t="str">
            <v>0</v>
          </cell>
          <cell r="AG350" t="str">
            <v>0</v>
          </cell>
          <cell r="AH350" t="str">
            <v>0</v>
          </cell>
          <cell r="AL350" t="str">
            <v>2006 Southwest.com Infrastructure (P620178)</v>
          </cell>
          <cell r="AM350">
            <v>608501</v>
          </cell>
          <cell r="AN350">
            <v>0</v>
          </cell>
          <cell r="AO350">
            <v>0</v>
          </cell>
        </row>
        <row r="351">
          <cell r="B351" t="str">
            <v>HDQ Perimeter Security (P552502)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1446</v>
          </cell>
          <cell r="M351">
            <v>0</v>
          </cell>
          <cell r="N351">
            <v>0</v>
          </cell>
          <cell r="O351">
            <v>1446</v>
          </cell>
          <cell r="P351">
            <v>0</v>
          </cell>
          <cell r="Q351">
            <v>0</v>
          </cell>
          <cell r="R351">
            <v>115600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115600</v>
          </cell>
          <cell r="AC351">
            <v>0</v>
          </cell>
          <cell r="AD351">
            <v>0</v>
          </cell>
          <cell r="AE351">
            <v>0</v>
          </cell>
          <cell r="AF351" t="str">
            <v>0</v>
          </cell>
          <cell r="AG351" t="str">
            <v>0</v>
          </cell>
          <cell r="AH351" t="str">
            <v>0</v>
          </cell>
          <cell r="AL351" t="str">
            <v>HDQ Perimeter Security (P552502)</v>
          </cell>
          <cell r="AM351">
            <v>1446</v>
          </cell>
          <cell r="AN351">
            <v>115600</v>
          </cell>
          <cell r="AO351">
            <v>0</v>
          </cell>
        </row>
        <row r="352">
          <cell r="B352" t="str">
            <v>ATP refresh (P620097)</v>
          </cell>
          <cell r="C352" t="str">
            <v>0</v>
          </cell>
          <cell r="D352" t="str">
            <v>0</v>
          </cell>
          <cell r="E352" t="str">
            <v>0</v>
          </cell>
          <cell r="F352" t="str">
            <v>0</v>
          </cell>
          <cell r="G352" t="str">
            <v>0</v>
          </cell>
          <cell r="H352" t="str">
            <v>0</v>
          </cell>
          <cell r="I352" t="str">
            <v>0</v>
          </cell>
          <cell r="J352" t="str">
            <v>0</v>
          </cell>
          <cell r="K352" t="str">
            <v>0</v>
          </cell>
          <cell r="L352" t="str">
            <v>0</v>
          </cell>
          <cell r="M352" t="str">
            <v>0</v>
          </cell>
          <cell r="N352" t="str">
            <v>0</v>
          </cell>
          <cell r="O352" t="str">
            <v>0</v>
          </cell>
          <cell r="P352" t="str">
            <v>0</v>
          </cell>
          <cell r="Q352" t="str">
            <v>0</v>
          </cell>
          <cell r="R352" t="str">
            <v>0</v>
          </cell>
          <cell r="S352" t="str">
            <v>0</v>
          </cell>
          <cell r="T352" t="str">
            <v>0</v>
          </cell>
          <cell r="U352" t="str">
            <v>0</v>
          </cell>
          <cell r="V352" t="str">
            <v>0</v>
          </cell>
          <cell r="W352" t="str">
            <v>0</v>
          </cell>
          <cell r="X352" t="str">
            <v>0</v>
          </cell>
          <cell r="Y352" t="str">
            <v>0</v>
          </cell>
          <cell r="Z352" t="str">
            <v>0</v>
          </cell>
          <cell r="AA352" t="str">
            <v>0</v>
          </cell>
          <cell r="AB352" t="str">
            <v>0</v>
          </cell>
          <cell r="AC352" t="str">
            <v>0</v>
          </cell>
          <cell r="AD352" t="str">
            <v>0</v>
          </cell>
          <cell r="AE352" t="str">
            <v>0</v>
          </cell>
          <cell r="AF352" t="str">
            <v>0</v>
          </cell>
          <cell r="AG352" t="str">
            <v>0</v>
          </cell>
          <cell r="AH352" t="str">
            <v>0</v>
          </cell>
          <cell r="AL352" t="str">
            <v>ATP refresh (P620097)</v>
          </cell>
          <cell r="AM352" t="str">
            <v>0</v>
          </cell>
          <cell r="AN352" t="str">
            <v>0</v>
          </cell>
          <cell r="AO352" t="str">
            <v>0</v>
          </cell>
        </row>
        <row r="353">
          <cell r="B353" t="str">
            <v>SAAS eTicketing Business Rls 1 (P520278)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341879</v>
          </cell>
          <cell r="H353">
            <v>48318</v>
          </cell>
          <cell r="I353">
            <v>58441</v>
          </cell>
          <cell r="J353">
            <v>20206</v>
          </cell>
          <cell r="K353">
            <v>52393</v>
          </cell>
          <cell r="L353">
            <v>0</v>
          </cell>
          <cell r="M353" t="str">
            <v>0</v>
          </cell>
          <cell r="N353" t="str">
            <v>0</v>
          </cell>
          <cell r="O353">
            <v>521237</v>
          </cell>
          <cell r="P353" t="str">
            <v>0</v>
          </cell>
          <cell r="Q353" t="str">
            <v>0</v>
          </cell>
          <cell r="R353" t="str">
            <v>0</v>
          </cell>
          <cell r="S353" t="str">
            <v>0</v>
          </cell>
          <cell r="T353" t="str">
            <v>0</v>
          </cell>
          <cell r="U353" t="str">
            <v>0</v>
          </cell>
          <cell r="V353" t="str">
            <v>0</v>
          </cell>
          <cell r="W353" t="str">
            <v>0</v>
          </cell>
          <cell r="X353" t="str">
            <v>0</v>
          </cell>
          <cell r="Y353" t="str">
            <v>0</v>
          </cell>
          <cell r="Z353" t="str">
            <v>0</v>
          </cell>
          <cell r="AA353" t="str">
            <v>0</v>
          </cell>
          <cell r="AB353" t="str">
            <v>0</v>
          </cell>
          <cell r="AC353" t="str">
            <v>0</v>
          </cell>
          <cell r="AD353" t="str">
            <v>0</v>
          </cell>
          <cell r="AE353" t="str">
            <v>0</v>
          </cell>
          <cell r="AF353" t="str">
            <v>0</v>
          </cell>
          <cell r="AG353" t="str">
            <v>0</v>
          </cell>
          <cell r="AH353" t="str">
            <v>0</v>
          </cell>
          <cell r="AL353" t="str">
            <v>SAAS eTicketing Business Rls 1 (P520278)</v>
          </cell>
          <cell r="AM353">
            <v>521237</v>
          </cell>
          <cell r="AN353" t="str">
            <v>0</v>
          </cell>
          <cell r="AO353" t="str">
            <v>0</v>
          </cell>
        </row>
        <row r="354">
          <cell r="B354" t="str">
            <v>OSDS - FIDS, SWIFT, EWB (P520201)</v>
          </cell>
          <cell r="C354">
            <v>43495</v>
          </cell>
          <cell r="D354">
            <v>45267</v>
          </cell>
          <cell r="E354">
            <v>85075</v>
          </cell>
          <cell r="F354">
            <v>108996</v>
          </cell>
          <cell r="G354">
            <v>69308</v>
          </cell>
          <cell r="H354">
            <v>34121</v>
          </cell>
          <cell r="I354">
            <v>33945</v>
          </cell>
          <cell r="J354">
            <v>48042</v>
          </cell>
          <cell r="K354">
            <v>52681</v>
          </cell>
          <cell r="L354">
            <v>48919</v>
          </cell>
          <cell r="M354" t="str">
            <v>0</v>
          </cell>
          <cell r="N354" t="str">
            <v>0</v>
          </cell>
          <cell r="O354">
            <v>569849</v>
          </cell>
          <cell r="P354" t="str">
            <v>0</v>
          </cell>
          <cell r="Q354" t="str">
            <v>0</v>
          </cell>
          <cell r="R354" t="str">
            <v>0</v>
          </cell>
          <cell r="S354" t="str">
            <v>0</v>
          </cell>
          <cell r="T354" t="str">
            <v>0</v>
          </cell>
          <cell r="U354" t="str">
            <v>0</v>
          </cell>
          <cell r="V354" t="str">
            <v>0</v>
          </cell>
          <cell r="W354" t="str">
            <v>0</v>
          </cell>
          <cell r="X354" t="str">
            <v>0</v>
          </cell>
          <cell r="Y354" t="str">
            <v>0</v>
          </cell>
          <cell r="Z354" t="str">
            <v>0</v>
          </cell>
          <cell r="AA354" t="str">
            <v>0</v>
          </cell>
          <cell r="AB354" t="str">
            <v>0</v>
          </cell>
          <cell r="AC354" t="str">
            <v>0</v>
          </cell>
          <cell r="AD354" t="str">
            <v>0</v>
          </cell>
          <cell r="AE354" t="str">
            <v>0</v>
          </cell>
          <cell r="AF354" t="str">
            <v>0</v>
          </cell>
          <cell r="AG354" t="str">
            <v>0</v>
          </cell>
          <cell r="AH354">
            <v>201524</v>
          </cell>
          <cell r="AL354" t="str">
            <v>OSDS - FIDS, SWIFT, EWB (P520201)</v>
          </cell>
          <cell r="AM354">
            <v>569849</v>
          </cell>
          <cell r="AN354" t="str">
            <v>0</v>
          </cell>
          <cell r="AO354" t="str">
            <v>0</v>
          </cell>
        </row>
        <row r="355">
          <cell r="B355" t="str">
            <v>Station Staff Planning Tool (StaffPlan) (P520232)</v>
          </cell>
          <cell r="C355">
            <v>200000</v>
          </cell>
          <cell r="D355">
            <v>0</v>
          </cell>
          <cell r="E355">
            <v>16500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 t="str">
            <v>0</v>
          </cell>
          <cell r="N355" t="str">
            <v>0</v>
          </cell>
          <cell r="O355">
            <v>216500</v>
          </cell>
          <cell r="P355" t="str">
            <v>0</v>
          </cell>
          <cell r="Q355" t="str">
            <v>0</v>
          </cell>
          <cell r="R355" t="str">
            <v>0</v>
          </cell>
          <cell r="S355" t="str">
            <v>0</v>
          </cell>
          <cell r="T355" t="str">
            <v>0</v>
          </cell>
          <cell r="U355" t="str">
            <v>0</v>
          </cell>
          <cell r="V355" t="str">
            <v>0</v>
          </cell>
          <cell r="W355" t="str">
            <v>0</v>
          </cell>
          <cell r="X355" t="str">
            <v>0</v>
          </cell>
          <cell r="Y355" t="str">
            <v>0</v>
          </cell>
          <cell r="Z355" t="str">
            <v>0</v>
          </cell>
          <cell r="AA355" t="str">
            <v>0</v>
          </cell>
          <cell r="AB355" t="str">
            <v>0</v>
          </cell>
          <cell r="AC355" t="str">
            <v>0</v>
          </cell>
          <cell r="AD355" t="str">
            <v>0</v>
          </cell>
          <cell r="AE355" t="str">
            <v>0</v>
          </cell>
          <cell r="AF355" t="str">
            <v>0</v>
          </cell>
          <cell r="AG355" t="str">
            <v>0</v>
          </cell>
          <cell r="AH355">
            <v>192375</v>
          </cell>
          <cell r="AL355" t="str">
            <v>Station Staff Planning Tool (StaffPlan) (P520232)</v>
          </cell>
          <cell r="AM355">
            <v>216500</v>
          </cell>
          <cell r="AN355" t="str">
            <v>0</v>
          </cell>
          <cell r="AO355" t="str">
            <v>0</v>
          </cell>
        </row>
        <row r="356">
          <cell r="B356" t="str">
            <v>Ramp Process Improvement (Bin Management) (P620137)</v>
          </cell>
          <cell r="C356" t="str">
            <v>0</v>
          </cell>
          <cell r="D356" t="str">
            <v>0</v>
          </cell>
          <cell r="E356" t="str">
            <v>0</v>
          </cell>
          <cell r="F356" t="str">
            <v>0</v>
          </cell>
          <cell r="G356" t="str">
            <v>0</v>
          </cell>
          <cell r="H356" t="str">
            <v>0</v>
          </cell>
          <cell r="I356" t="str">
            <v>0</v>
          </cell>
          <cell r="J356" t="str">
            <v>0</v>
          </cell>
          <cell r="K356" t="str">
            <v>0</v>
          </cell>
          <cell r="L356" t="str">
            <v>0</v>
          </cell>
          <cell r="M356" t="str">
            <v>0</v>
          </cell>
          <cell r="N356" t="str">
            <v>0</v>
          </cell>
          <cell r="O356" t="str">
            <v>0</v>
          </cell>
          <cell r="P356" t="str">
            <v>0</v>
          </cell>
          <cell r="Q356" t="str">
            <v>0</v>
          </cell>
          <cell r="R356" t="str">
            <v>0</v>
          </cell>
          <cell r="S356" t="str">
            <v>0</v>
          </cell>
          <cell r="T356" t="str">
            <v>0</v>
          </cell>
          <cell r="U356" t="str">
            <v>0</v>
          </cell>
          <cell r="V356" t="str">
            <v>0</v>
          </cell>
          <cell r="W356" t="str">
            <v>0</v>
          </cell>
          <cell r="X356" t="str">
            <v>0</v>
          </cell>
          <cell r="Y356" t="str">
            <v>0</v>
          </cell>
          <cell r="Z356" t="str">
            <v>0</v>
          </cell>
          <cell r="AA356" t="str">
            <v>0</v>
          </cell>
          <cell r="AB356" t="str">
            <v>0</v>
          </cell>
          <cell r="AC356" t="str">
            <v>0</v>
          </cell>
          <cell r="AD356" t="str">
            <v>0</v>
          </cell>
          <cell r="AE356" t="str">
            <v>0</v>
          </cell>
          <cell r="AF356" t="str">
            <v>0</v>
          </cell>
          <cell r="AG356" t="str">
            <v>0</v>
          </cell>
          <cell r="AH356" t="str">
            <v>0</v>
          </cell>
          <cell r="AL356" t="str">
            <v>Ramp Process Improvement (Bin Management) (P620137)</v>
          </cell>
          <cell r="AM356" t="str">
            <v>0</v>
          </cell>
          <cell r="AN356" t="str">
            <v>0</v>
          </cell>
          <cell r="AO356" t="str">
            <v>0</v>
          </cell>
        </row>
        <row r="357">
          <cell r="B357" t="str">
            <v>BI - People Productivity - Inflight (P520261)</v>
          </cell>
          <cell r="C357">
            <v>0</v>
          </cell>
          <cell r="D357">
            <v>0</v>
          </cell>
          <cell r="E357">
            <v>0</v>
          </cell>
          <cell r="F357">
            <v>15456</v>
          </cell>
          <cell r="G357">
            <v>3832</v>
          </cell>
          <cell r="H357">
            <v>301424</v>
          </cell>
          <cell r="I357">
            <v>-65762</v>
          </cell>
          <cell r="J357">
            <v>220550</v>
          </cell>
          <cell r="K357">
            <v>0</v>
          </cell>
          <cell r="L357">
            <v>9045</v>
          </cell>
          <cell r="M357" t="str">
            <v>0</v>
          </cell>
          <cell r="N357" t="str">
            <v>0</v>
          </cell>
          <cell r="O357">
            <v>484545</v>
          </cell>
          <cell r="P357" t="str">
            <v>0</v>
          </cell>
          <cell r="Q357" t="str">
            <v>0</v>
          </cell>
          <cell r="R357" t="str">
            <v>0</v>
          </cell>
          <cell r="S357" t="str">
            <v>0</v>
          </cell>
          <cell r="T357" t="str">
            <v>0</v>
          </cell>
          <cell r="U357" t="str">
            <v>0</v>
          </cell>
          <cell r="V357" t="str">
            <v>0</v>
          </cell>
          <cell r="W357" t="str">
            <v>0</v>
          </cell>
          <cell r="X357" t="str">
            <v>0</v>
          </cell>
          <cell r="Y357" t="str">
            <v>0</v>
          </cell>
          <cell r="Z357" t="str">
            <v>0</v>
          </cell>
          <cell r="AA357" t="str">
            <v>0</v>
          </cell>
          <cell r="AB357" t="str">
            <v>0</v>
          </cell>
          <cell r="AC357" t="str">
            <v>0</v>
          </cell>
          <cell r="AD357" t="str">
            <v>0</v>
          </cell>
          <cell r="AE357" t="str">
            <v>0</v>
          </cell>
          <cell r="AF357" t="str">
            <v>0</v>
          </cell>
          <cell r="AG357" t="str">
            <v>0</v>
          </cell>
          <cell r="AH357" t="str">
            <v>0</v>
          </cell>
          <cell r="AL357" t="str">
            <v>BI - People Productivity - Inflight (P520261)</v>
          </cell>
          <cell r="AM357">
            <v>484545</v>
          </cell>
          <cell r="AN357" t="str">
            <v>0</v>
          </cell>
          <cell r="AO357" t="str">
            <v>0</v>
          </cell>
        </row>
        <row r="358">
          <cell r="B358" t="str">
            <v>2006 Web/Middleware Upgrades - Bandy (P620112)</v>
          </cell>
          <cell r="C358">
            <v>0</v>
          </cell>
          <cell r="D358">
            <v>0</v>
          </cell>
          <cell r="E358">
            <v>33000</v>
          </cell>
          <cell r="F358">
            <v>0</v>
          </cell>
          <cell r="G358">
            <v>2722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41109</v>
          </cell>
          <cell r="M358">
            <v>169000</v>
          </cell>
          <cell r="N358">
            <v>0</v>
          </cell>
          <cell r="O358">
            <v>245831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 t="str">
            <v>0</v>
          </cell>
          <cell r="AG358" t="str">
            <v>0</v>
          </cell>
          <cell r="AH358" t="str">
            <v>0</v>
          </cell>
          <cell r="AL358" t="str">
            <v>2006 Web/Middleware Upgrades - Bandy (P620112)</v>
          </cell>
          <cell r="AM358">
            <v>245831</v>
          </cell>
          <cell r="AN358">
            <v>0</v>
          </cell>
          <cell r="AO358">
            <v>0</v>
          </cell>
        </row>
        <row r="359">
          <cell r="B359" t="str">
            <v>STARR Project - Business Release I (P420302)</v>
          </cell>
          <cell r="C359">
            <v>153576</v>
          </cell>
          <cell r="D359">
            <v>59165</v>
          </cell>
          <cell r="E359">
            <v>96058</v>
          </cell>
          <cell r="F359">
            <v>27059</v>
          </cell>
          <cell r="G359">
            <v>71278</v>
          </cell>
          <cell r="H359">
            <v>16495</v>
          </cell>
          <cell r="I359">
            <v>18916</v>
          </cell>
          <cell r="J359">
            <v>0</v>
          </cell>
          <cell r="K359">
            <v>0</v>
          </cell>
          <cell r="L359">
            <v>0</v>
          </cell>
          <cell r="M359" t="str">
            <v>0</v>
          </cell>
          <cell r="N359" t="str">
            <v>0</v>
          </cell>
          <cell r="O359">
            <v>442547</v>
          </cell>
          <cell r="P359" t="str">
            <v>0</v>
          </cell>
          <cell r="Q359" t="str">
            <v>0</v>
          </cell>
          <cell r="R359" t="str">
            <v>0</v>
          </cell>
          <cell r="S359" t="str">
            <v>0</v>
          </cell>
          <cell r="T359" t="str">
            <v>0</v>
          </cell>
          <cell r="U359" t="str">
            <v>0</v>
          </cell>
          <cell r="V359" t="str">
            <v>0</v>
          </cell>
          <cell r="W359" t="str">
            <v>0</v>
          </cell>
          <cell r="X359" t="str">
            <v>0</v>
          </cell>
          <cell r="Y359" t="str">
            <v>0</v>
          </cell>
          <cell r="Z359" t="str">
            <v>0</v>
          </cell>
          <cell r="AA359" t="str">
            <v>0</v>
          </cell>
          <cell r="AB359" t="str">
            <v>0</v>
          </cell>
          <cell r="AC359" t="str">
            <v>0</v>
          </cell>
          <cell r="AD359" t="str">
            <v>0</v>
          </cell>
          <cell r="AE359" t="str">
            <v>0</v>
          </cell>
          <cell r="AF359" t="str">
            <v>0</v>
          </cell>
          <cell r="AG359" t="str">
            <v>0</v>
          </cell>
          <cell r="AH359">
            <v>1032463</v>
          </cell>
          <cell r="AL359" t="str">
            <v>STARR Project - Business Release I (P420302)</v>
          </cell>
          <cell r="AM359">
            <v>442547</v>
          </cell>
          <cell r="AN359" t="str">
            <v>0</v>
          </cell>
          <cell r="AO359" t="str">
            <v>0</v>
          </cell>
        </row>
        <row r="360">
          <cell r="B360" t="str">
            <v>SOPI - Flight Ops (P520259)</v>
          </cell>
          <cell r="C360">
            <v>196869</v>
          </cell>
          <cell r="D360">
            <v>9478</v>
          </cell>
          <cell r="E360">
            <v>14887</v>
          </cell>
          <cell r="F360">
            <v>-8377</v>
          </cell>
          <cell r="G360">
            <v>71468</v>
          </cell>
          <cell r="H360">
            <v>140408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 t="str">
            <v>0</v>
          </cell>
          <cell r="N360" t="str">
            <v>0</v>
          </cell>
          <cell r="O360">
            <v>424733</v>
          </cell>
          <cell r="P360" t="str">
            <v>0</v>
          </cell>
          <cell r="Q360" t="str">
            <v>0</v>
          </cell>
          <cell r="R360" t="str">
            <v>0</v>
          </cell>
          <cell r="S360" t="str">
            <v>0</v>
          </cell>
          <cell r="T360" t="str">
            <v>0</v>
          </cell>
          <cell r="U360" t="str">
            <v>0</v>
          </cell>
          <cell r="V360" t="str">
            <v>0</v>
          </cell>
          <cell r="W360" t="str">
            <v>0</v>
          </cell>
          <cell r="X360" t="str">
            <v>0</v>
          </cell>
          <cell r="Y360" t="str">
            <v>0</v>
          </cell>
          <cell r="Z360" t="str">
            <v>0</v>
          </cell>
          <cell r="AA360" t="str">
            <v>0</v>
          </cell>
          <cell r="AB360" t="str">
            <v>0</v>
          </cell>
          <cell r="AC360" t="str">
            <v>0</v>
          </cell>
          <cell r="AD360" t="str">
            <v>0</v>
          </cell>
          <cell r="AE360" t="str">
            <v>0</v>
          </cell>
          <cell r="AF360" t="str">
            <v>0</v>
          </cell>
          <cell r="AG360" t="str">
            <v>0</v>
          </cell>
          <cell r="AH360">
            <v>28398</v>
          </cell>
          <cell r="AL360" t="str">
            <v>SOPI - Flight Ops (P520259)</v>
          </cell>
          <cell r="AM360">
            <v>424733</v>
          </cell>
          <cell r="AN360" t="str">
            <v>0</v>
          </cell>
          <cell r="AO360" t="str">
            <v>0</v>
          </cell>
        </row>
        <row r="361">
          <cell r="B361" t="str">
            <v>SWA/ATA FFP (P520284)</v>
          </cell>
          <cell r="C361">
            <v>0</v>
          </cell>
          <cell r="D361">
            <v>0</v>
          </cell>
          <cell r="E361">
            <v>0</v>
          </cell>
          <cell r="F361">
            <v>62111</v>
          </cell>
          <cell r="G361">
            <v>40561</v>
          </cell>
          <cell r="H361">
            <v>41699</v>
          </cell>
          <cell r="I361">
            <v>91106</v>
          </cell>
          <cell r="J361">
            <v>83549</v>
          </cell>
          <cell r="K361">
            <v>74235</v>
          </cell>
          <cell r="L361">
            <v>19263</v>
          </cell>
          <cell r="M361" t="str">
            <v>0</v>
          </cell>
          <cell r="N361" t="str">
            <v>0</v>
          </cell>
          <cell r="O361">
            <v>412524</v>
          </cell>
          <cell r="P361" t="str">
            <v>0</v>
          </cell>
          <cell r="Q361" t="str">
            <v>0</v>
          </cell>
          <cell r="R361" t="str">
            <v>0</v>
          </cell>
          <cell r="S361" t="str">
            <v>0</v>
          </cell>
          <cell r="T361" t="str">
            <v>0</v>
          </cell>
          <cell r="U361" t="str">
            <v>0</v>
          </cell>
          <cell r="V361" t="str">
            <v>0</v>
          </cell>
          <cell r="W361" t="str">
            <v>0</v>
          </cell>
          <cell r="X361" t="str">
            <v>0</v>
          </cell>
          <cell r="Y361" t="str">
            <v>0</v>
          </cell>
          <cell r="Z361" t="str">
            <v>0</v>
          </cell>
          <cell r="AA361" t="str">
            <v>0</v>
          </cell>
          <cell r="AB361" t="str">
            <v>0</v>
          </cell>
          <cell r="AC361" t="str">
            <v>0</v>
          </cell>
          <cell r="AD361" t="str">
            <v>0</v>
          </cell>
          <cell r="AE361" t="str">
            <v>0</v>
          </cell>
          <cell r="AF361" t="str">
            <v>0</v>
          </cell>
          <cell r="AG361" t="str">
            <v>0</v>
          </cell>
          <cell r="AH361" t="str">
            <v>0</v>
          </cell>
          <cell r="AL361" t="str">
            <v>SWA/ATA FFP (P520284)</v>
          </cell>
          <cell r="AM361">
            <v>412524</v>
          </cell>
          <cell r="AN361" t="str">
            <v>0</v>
          </cell>
          <cell r="AO361" t="str">
            <v>0</v>
          </cell>
        </row>
        <row r="362">
          <cell r="B362" t="str">
            <v>SPN Editor 2.0 (P620090)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25670</v>
          </cell>
          <cell r="H362">
            <v>74525</v>
          </cell>
          <cell r="I362">
            <v>73105</v>
          </cell>
          <cell r="J362">
            <v>162756</v>
          </cell>
          <cell r="K362">
            <v>52078</v>
          </cell>
          <cell r="L362">
            <v>148017</v>
          </cell>
          <cell r="M362" t="str">
            <v>0</v>
          </cell>
          <cell r="N362" t="str">
            <v>0</v>
          </cell>
          <cell r="O362">
            <v>536151</v>
          </cell>
          <cell r="P362" t="str">
            <v>0</v>
          </cell>
          <cell r="Q362" t="str">
            <v>0</v>
          </cell>
          <cell r="R362" t="str">
            <v>0</v>
          </cell>
          <cell r="S362" t="str">
            <v>0</v>
          </cell>
          <cell r="T362" t="str">
            <v>0</v>
          </cell>
          <cell r="U362" t="str">
            <v>0</v>
          </cell>
          <cell r="V362" t="str">
            <v>0</v>
          </cell>
          <cell r="W362" t="str">
            <v>0</v>
          </cell>
          <cell r="X362" t="str">
            <v>0</v>
          </cell>
          <cell r="Y362" t="str">
            <v>0</v>
          </cell>
          <cell r="Z362" t="str">
            <v>0</v>
          </cell>
          <cell r="AA362" t="str">
            <v>0</v>
          </cell>
          <cell r="AB362" t="str">
            <v>0</v>
          </cell>
          <cell r="AC362" t="str">
            <v>0</v>
          </cell>
          <cell r="AD362" t="str">
            <v>0</v>
          </cell>
          <cell r="AE362" t="str">
            <v>0</v>
          </cell>
          <cell r="AF362" t="str">
            <v>0</v>
          </cell>
          <cell r="AG362" t="str">
            <v>0</v>
          </cell>
          <cell r="AH362" t="str">
            <v>0</v>
          </cell>
          <cell r="AL362" t="str">
            <v>SPN Editor 2.0 (P620090)</v>
          </cell>
          <cell r="AM362">
            <v>536151</v>
          </cell>
          <cell r="AN362" t="str">
            <v>0</v>
          </cell>
          <cell r="AO362" t="str">
            <v>0</v>
          </cell>
        </row>
        <row r="363">
          <cell r="B363" t="str">
            <v>Cross Sell / Up Sell (P420298)</v>
          </cell>
          <cell r="C363">
            <v>2765</v>
          </cell>
          <cell r="D363">
            <v>12908</v>
          </cell>
          <cell r="E363">
            <v>9244</v>
          </cell>
          <cell r="F363">
            <v>19586</v>
          </cell>
          <cell r="G363">
            <v>68992</v>
          </cell>
          <cell r="H363">
            <v>23640</v>
          </cell>
          <cell r="I363">
            <v>32005</v>
          </cell>
          <cell r="J363">
            <v>117958</v>
          </cell>
          <cell r="K363">
            <v>92042</v>
          </cell>
          <cell r="L363">
            <v>68815</v>
          </cell>
          <cell r="M363" t="str">
            <v>0</v>
          </cell>
          <cell r="N363" t="str">
            <v>0</v>
          </cell>
          <cell r="O363">
            <v>447955</v>
          </cell>
          <cell r="P363" t="str">
            <v>0</v>
          </cell>
          <cell r="Q363" t="str">
            <v>0</v>
          </cell>
          <cell r="R363" t="str">
            <v>0</v>
          </cell>
          <cell r="S363" t="str">
            <v>0</v>
          </cell>
          <cell r="T363" t="str">
            <v>0</v>
          </cell>
          <cell r="U363" t="str">
            <v>0</v>
          </cell>
          <cell r="V363" t="str">
            <v>0</v>
          </cell>
          <cell r="W363" t="str">
            <v>0</v>
          </cell>
          <cell r="X363" t="str">
            <v>0</v>
          </cell>
          <cell r="Y363" t="str">
            <v>0</v>
          </cell>
          <cell r="Z363" t="str">
            <v>0</v>
          </cell>
          <cell r="AA363" t="str">
            <v>0</v>
          </cell>
          <cell r="AB363" t="str">
            <v>0</v>
          </cell>
          <cell r="AC363" t="str">
            <v>0</v>
          </cell>
          <cell r="AD363" t="str">
            <v>0</v>
          </cell>
          <cell r="AE363" t="str">
            <v>0</v>
          </cell>
          <cell r="AF363" t="str">
            <v>0</v>
          </cell>
          <cell r="AG363" t="str">
            <v>0</v>
          </cell>
          <cell r="AH363">
            <v>630</v>
          </cell>
          <cell r="AL363" t="str">
            <v>Cross Sell / Up Sell (P420298)</v>
          </cell>
          <cell r="AM363">
            <v>447955</v>
          </cell>
          <cell r="AN363" t="str">
            <v>0</v>
          </cell>
          <cell r="AO363" t="str">
            <v>0</v>
          </cell>
        </row>
        <row r="364">
          <cell r="B364" t="str">
            <v>Microsoft SQL Server Toolset Implementation (P620084)</v>
          </cell>
          <cell r="C364" t="str">
            <v>0</v>
          </cell>
          <cell r="D364" t="str">
            <v>0</v>
          </cell>
          <cell r="E364" t="str">
            <v>0</v>
          </cell>
          <cell r="F364" t="str">
            <v>0</v>
          </cell>
          <cell r="G364" t="str">
            <v>0</v>
          </cell>
          <cell r="H364" t="str">
            <v>0</v>
          </cell>
          <cell r="I364" t="str">
            <v>0</v>
          </cell>
          <cell r="J364" t="str">
            <v>0</v>
          </cell>
          <cell r="K364" t="str">
            <v>0</v>
          </cell>
          <cell r="L364" t="str">
            <v>0</v>
          </cell>
          <cell r="M364" t="str">
            <v>0</v>
          </cell>
          <cell r="N364" t="str">
            <v>0</v>
          </cell>
          <cell r="O364" t="str">
            <v>0</v>
          </cell>
          <cell r="P364" t="str">
            <v>0</v>
          </cell>
          <cell r="Q364" t="str">
            <v>0</v>
          </cell>
          <cell r="R364" t="str">
            <v>0</v>
          </cell>
          <cell r="S364" t="str">
            <v>0</v>
          </cell>
          <cell r="T364" t="str">
            <v>0</v>
          </cell>
          <cell r="U364" t="str">
            <v>0</v>
          </cell>
          <cell r="V364" t="str">
            <v>0</v>
          </cell>
          <cell r="W364" t="str">
            <v>0</v>
          </cell>
          <cell r="X364" t="str">
            <v>0</v>
          </cell>
          <cell r="Y364" t="str">
            <v>0</v>
          </cell>
          <cell r="Z364" t="str">
            <v>0</v>
          </cell>
          <cell r="AA364" t="str">
            <v>0</v>
          </cell>
          <cell r="AB364" t="str">
            <v>0</v>
          </cell>
          <cell r="AC364" t="str">
            <v>0</v>
          </cell>
          <cell r="AD364" t="str">
            <v>0</v>
          </cell>
          <cell r="AE364" t="str">
            <v>0</v>
          </cell>
          <cell r="AF364" t="str">
            <v>0</v>
          </cell>
          <cell r="AG364" t="str">
            <v>0</v>
          </cell>
          <cell r="AH364" t="str">
            <v>0</v>
          </cell>
          <cell r="AL364" t="str">
            <v>Microsoft SQL Server Toolset Implementation (P620084)</v>
          </cell>
          <cell r="AM364" t="str">
            <v>0</v>
          </cell>
          <cell r="AN364" t="str">
            <v>0</v>
          </cell>
          <cell r="AO364" t="str">
            <v>0</v>
          </cell>
        </row>
        <row r="365">
          <cell r="B365" t="str">
            <v>2006 CE additional test hangar (P620154)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10634</v>
          </cell>
          <cell r="J365">
            <v>47671</v>
          </cell>
          <cell r="K365">
            <v>74194</v>
          </cell>
          <cell r="L365">
            <v>0</v>
          </cell>
          <cell r="M365">
            <v>50000</v>
          </cell>
          <cell r="N365">
            <v>130000</v>
          </cell>
          <cell r="O365">
            <v>312499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 t="str">
            <v>0</v>
          </cell>
          <cell r="AG365" t="str">
            <v>0</v>
          </cell>
          <cell r="AH365" t="str">
            <v>0</v>
          </cell>
          <cell r="AL365" t="str">
            <v>2006 CE additional test hangar (P620154)</v>
          </cell>
          <cell r="AM365">
            <v>312499</v>
          </cell>
          <cell r="AN365">
            <v>0</v>
          </cell>
          <cell r="AO365">
            <v>0</v>
          </cell>
        </row>
        <row r="366">
          <cell r="B366" t="str">
            <v>ECF - Credit Based Architecture R1 (P620071)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98</v>
          </cell>
          <cell r="H366">
            <v>1621</v>
          </cell>
          <cell r="I366">
            <v>3341</v>
          </cell>
          <cell r="J366">
            <v>218400</v>
          </cell>
          <cell r="K366">
            <v>108398</v>
          </cell>
          <cell r="L366">
            <v>136101</v>
          </cell>
          <cell r="M366" t="str">
            <v>0</v>
          </cell>
          <cell r="N366" t="str">
            <v>0</v>
          </cell>
          <cell r="O366">
            <v>467959</v>
          </cell>
          <cell r="P366" t="str">
            <v>0</v>
          </cell>
          <cell r="Q366" t="str">
            <v>0</v>
          </cell>
          <cell r="R366" t="str">
            <v>0</v>
          </cell>
          <cell r="S366" t="str">
            <v>0</v>
          </cell>
          <cell r="T366" t="str">
            <v>0</v>
          </cell>
          <cell r="U366" t="str">
            <v>0</v>
          </cell>
          <cell r="V366" t="str">
            <v>0</v>
          </cell>
          <cell r="W366" t="str">
            <v>0</v>
          </cell>
          <cell r="X366" t="str">
            <v>0</v>
          </cell>
          <cell r="Y366" t="str">
            <v>0</v>
          </cell>
          <cell r="Z366" t="str">
            <v>0</v>
          </cell>
          <cell r="AA366" t="str">
            <v>0</v>
          </cell>
          <cell r="AB366" t="str">
            <v>0</v>
          </cell>
          <cell r="AC366" t="str">
            <v>0</v>
          </cell>
          <cell r="AD366" t="str">
            <v>0</v>
          </cell>
          <cell r="AE366" t="str">
            <v>0</v>
          </cell>
          <cell r="AF366" t="str">
            <v>0</v>
          </cell>
          <cell r="AG366" t="str">
            <v>0</v>
          </cell>
          <cell r="AH366" t="str">
            <v>0</v>
          </cell>
          <cell r="AL366" t="str">
            <v>ECF - Credit Based Architecture R1 (P620071)</v>
          </cell>
          <cell r="AM366">
            <v>467959</v>
          </cell>
          <cell r="AN366" t="str">
            <v>0</v>
          </cell>
          <cell r="AO366" t="str">
            <v>0</v>
          </cell>
        </row>
        <row r="367">
          <cell r="B367" t="str">
            <v>Customer Relationship Mgmt System (CRM) (P22203A)</v>
          </cell>
          <cell r="C367">
            <v>0</v>
          </cell>
          <cell r="D367">
            <v>0</v>
          </cell>
          <cell r="E367">
            <v>329623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 t="str">
            <v>0</v>
          </cell>
          <cell r="N367" t="str">
            <v>0</v>
          </cell>
          <cell r="O367">
            <v>329623</v>
          </cell>
          <cell r="P367" t="str">
            <v>0</v>
          </cell>
          <cell r="Q367" t="str">
            <v>0</v>
          </cell>
          <cell r="R367" t="str">
            <v>0</v>
          </cell>
          <cell r="S367" t="str">
            <v>0</v>
          </cell>
          <cell r="T367" t="str">
            <v>0</v>
          </cell>
          <cell r="U367" t="str">
            <v>0</v>
          </cell>
          <cell r="V367" t="str">
            <v>0</v>
          </cell>
          <cell r="W367" t="str">
            <v>0</v>
          </cell>
          <cell r="X367" t="str">
            <v>0</v>
          </cell>
          <cell r="Y367" t="str">
            <v>0</v>
          </cell>
          <cell r="Z367" t="str">
            <v>0</v>
          </cell>
          <cell r="AA367" t="str">
            <v>0</v>
          </cell>
          <cell r="AB367" t="str">
            <v>0</v>
          </cell>
          <cell r="AC367" t="str">
            <v>0</v>
          </cell>
          <cell r="AD367" t="str">
            <v>0</v>
          </cell>
          <cell r="AE367" t="str">
            <v>0</v>
          </cell>
          <cell r="AF367" t="str">
            <v>0</v>
          </cell>
          <cell r="AG367">
            <v>901182</v>
          </cell>
          <cell r="AH367">
            <v>239666</v>
          </cell>
          <cell r="AL367" t="str">
            <v>Customer Relationship Mgmt System (CRM) (P22203A)</v>
          </cell>
          <cell r="AM367">
            <v>329623</v>
          </cell>
          <cell r="AN367" t="str">
            <v>0</v>
          </cell>
          <cell r="AO367" t="str">
            <v>0</v>
          </cell>
        </row>
        <row r="368">
          <cell r="B368" t="str">
            <v>SAAS eTicketing Business Rls 4 (P520279)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83512</v>
          </cell>
          <cell r="H368">
            <v>84437</v>
          </cell>
          <cell r="I368">
            <v>46211</v>
          </cell>
          <cell r="J368">
            <v>46872</v>
          </cell>
          <cell r="K368">
            <v>65697</v>
          </cell>
          <cell r="L368">
            <v>109060</v>
          </cell>
          <cell r="M368" t="str">
            <v>0</v>
          </cell>
          <cell r="N368" t="str">
            <v>0</v>
          </cell>
          <cell r="O368">
            <v>435789</v>
          </cell>
          <cell r="P368" t="str">
            <v>0</v>
          </cell>
          <cell r="Q368" t="str">
            <v>0</v>
          </cell>
          <cell r="R368" t="str">
            <v>0</v>
          </cell>
          <cell r="S368" t="str">
            <v>0</v>
          </cell>
          <cell r="T368" t="str">
            <v>0</v>
          </cell>
          <cell r="U368" t="str">
            <v>0</v>
          </cell>
          <cell r="V368" t="str">
            <v>0</v>
          </cell>
          <cell r="W368" t="str">
            <v>0</v>
          </cell>
          <cell r="X368" t="str">
            <v>0</v>
          </cell>
          <cell r="Y368" t="str">
            <v>0</v>
          </cell>
          <cell r="Z368" t="str">
            <v>0</v>
          </cell>
          <cell r="AA368" t="str">
            <v>0</v>
          </cell>
          <cell r="AB368" t="str">
            <v>0</v>
          </cell>
          <cell r="AC368" t="str">
            <v>0</v>
          </cell>
          <cell r="AD368" t="str">
            <v>0</v>
          </cell>
          <cell r="AE368" t="str">
            <v>0</v>
          </cell>
          <cell r="AF368" t="str">
            <v>0</v>
          </cell>
          <cell r="AG368" t="str">
            <v>0</v>
          </cell>
          <cell r="AH368" t="str">
            <v>0</v>
          </cell>
          <cell r="AL368" t="str">
            <v>SAAS eTicketing Business Rls 4 (P520279)</v>
          </cell>
          <cell r="AM368">
            <v>435789</v>
          </cell>
          <cell r="AN368" t="str">
            <v>0</v>
          </cell>
          <cell r="AO368" t="str">
            <v>0</v>
          </cell>
        </row>
        <row r="369">
          <cell r="B369" t="str">
            <v>SPN (P124100)</v>
          </cell>
          <cell r="C369">
            <v>116889</v>
          </cell>
          <cell r="D369">
            <v>112115</v>
          </cell>
          <cell r="E369">
            <v>29563</v>
          </cell>
          <cell r="F369">
            <v>7937</v>
          </cell>
          <cell r="G369">
            <v>59662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 t="str">
            <v>0</v>
          </cell>
          <cell r="N369" t="str">
            <v>0</v>
          </cell>
          <cell r="O369">
            <v>326166</v>
          </cell>
          <cell r="P369" t="str">
            <v>0</v>
          </cell>
          <cell r="Q369" t="str">
            <v>0</v>
          </cell>
          <cell r="R369" t="str">
            <v>0</v>
          </cell>
          <cell r="S369" t="str">
            <v>0</v>
          </cell>
          <cell r="T369" t="str">
            <v>0</v>
          </cell>
          <cell r="U369" t="str">
            <v>0</v>
          </cell>
          <cell r="V369" t="str">
            <v>0</v>
          </cell>
          <cell r="W369" t="str">
            <v>0</v>
          </cell>
          <cell r="X369" t="str">
            <v>0</v>
          </cell>
          <cell r="Y369" t="str">
            <v>0</v>
          </cell>
          <cell r="Z369" t="str">
            <v>0</v>
          </cell>
          <cell r="AA369" t="str">
            <v>0</v>
          </cell>
          <cell r="AB369" t="str">
            <v>0</v>
          </cell>
          <cell r="AC369" t="str">
            <v>0</v>
          </cell>
          <cell r="AD369" t="str">
            <v>0</v>
          </cell>
          <cell r="AE369" t="str">
            <v>0</v>
          </cell>
          <cell r="AF369">
            <v>1487173</v>
          </cell>
          <cell r="AG369">
            <v>1785116</v>
          </cell>
          <cell r="AH369">
            <v>1669296</v>
          </cell>
          <cell r="AL369" t="str">
            <v>SPN (P124100)</v>
          </cell>
          <cell r="AM369">
            <v>326166</v>
          </cell>
          <cell r="AN369" t="str">
            <v>0</v>
          </cell>
          <cell r="AO369" t="str">
            <v>0</v>
          </cell>
        </row>
        <row r="370">
          <cell r="B370" t="str">
            <v>Inet Oracle DB Site HA (P535001)</v>
          </cell>
          <cell r="C370">
            <v>0</v>
          </cell>
          <cell r="D370">
            <v>315657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 t="str">
            <v>0</v>
          </cell>
          <cell r="N370" t="str">
            <v>0</v>
          </cell>
          <cell r="O370">
            <v>315657</v>
          </cell>
          <cell r="P370" t="str">
            <v>0</v>
          </cell>
          <cell r="Q370" t="str">
            <v>0</v>
          </cell>
          <cell r="R370" t="str">
            <v>0</v>
          </cell>
          <cell r="S370" t="str">
            <v>0</v>
          </cell>
          <cell r="T370" t="str">
            <v>0</v>
          </cell>
          <cell r="U370" t="str">
            <v>0</v>
          </cell>
          <cell r="V370" t="str">
            <v>0</v>
          </cell>
          <cell r="W370" t="str">
            <v>0</v>
          </cell>
          <cell r="X370" t="str">
            <v>0</v>
          </cell>
          <cell r="Y370" t="str">
            <v>0</v>
          </cell>
          <cell r="Z370" t="str">
            <v>0</v>
          </cell>
          <cell r="AA370" t="str">
            <v>0</v>
          </cell>
          <cell r="AB370" t="str">
            <v>0</v>
          </cell>
          <cell r="AC370" t="str">
            <v>0</v>
          </cell>
          <cell r="AD370" t="str">
            <v>0</v>
          </cell>
          <cell r="AE370" t="str">
            <v>0</v>
          </cell>
          <cell r="AF370" t="str">
            <v>0</v>
          </cell>
          <cell r="AG370" t="str">
            <v>0</v>
          </cell>
          <cell r="AH370" t="str">
            <v>0</v>
          </cell>
          <cell r="AL370" t="str">
            <v>Inet Oracle DB Site HA (P535001)</v>
          </cell>
          <cell r="AM370">
            <v>315657</v>
          </cell>
          <cell r="AN370" t="str">
            <v>0</v>
          </cell>
          <cell r="AO370" t="str">
            <v>0</v>
          </cell>
        </row>
        <row r="371">
          <cell r="B371" t="str">
            <v>EDW - Financials, Fuel and Invoice (P520118)</v>
          </cell>
          <cell r="C371">
            <v>18225</v>
          </cell>
          <cell r="D371">
            <v>29959</v>
          </cell>
          <cell r="E371">
            <v>26982</v>
          </cell>
          <cell r="F371">
            <v>25827</v>
          </cell>
          <cell r="G371">
            <v>46263</v>
          </cell>
          <cell r="H371">
            <v>61941</v>
          </cell>
          <cell r="I371">
            <v>36521</v>
          </cell>
          <cell r="J371">
            <v>60271</v>
          </cell>
          <cell r="K371">
            <v>1861</v>
          </cell>
          <cell r="L371">
            <v>6625</v>
          </cell>
          <cell r="M371" t="str">
            <v>0</v>
          </cell>
          <cell r="N371" t="str">
            <v>0</v>
          </cell>
          <cell r="O371">
            <v>314475</v>
          </cell>
          <cell r="P371" t="str">
            <v>0</v>
          </cell>
          <cell r="Q371" t="str">
            <v>0</v>
          </cell>
          <cell r="R371" t="str">
            <v>0</v>
          </cell>
          <cell r="S371" t="str">
            <v>0</v>
          </cell>
          <cell r="T371" t="str">
            <v>0</v>
          </cell>
          <cell r="U371" t="str">
            <v>0</v>
          </cell>
          <cell r="V371" t="str">
            <v>0</v>
          </cell>
          <cell r="W371" t="str">
            <v>0</v>
          </cell>
          <cell r="X371" t="str">
            <v>0</v>
          </cell>
          <cell r="Y371" t="str">
            <v>0</v>
          </cell>
          <cell r="Z371" t="str">
            <v>0</v>
          </cell>
          <cell r="AA371" t="str">
            <v>0</v>
          </cell>
          <cell r="AB371" t="str">
            <v>0</v>
          </cell>
          <cell r="AC371" t="str">
            <v>0</v>
          </cell>
          <cell r="AD371" t="str">
            <v>0</v>
          </cell>
          <cell r="AE371" t="str">
            <v>0</v>
          </cell>
          <cell r="AF371" t="str">
            <v>0</v>
          </cell>
          <cell r="AG371" t="str">
            <v>0</v>
          </cell>
          <cell r="AH371">
            <v>3124</v>
          </cell>
          <cell r="AL371" t="str">
            <v>EDW - Financials, Fuel and Invoice (P520118)</v>
          </cell>
          <cell r="AM371">
            <v>314475</v>
          </cell>
          <cell r="AN371" t="str">
            <v>0</v>
          </cell>
          <cell r="AO371" t="str">
            <v>0</v>
          </cell>
        </row>
        <row r="372">
          <cell r="B372" t="str">
            <v>2006 Network Infrastructure Upgrades (P620111)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46208</v>
          </cell>
          <cell r="I372">
            <v>0</v>
          </cell>
          <cell r="J372">
            <v>9018</v>
          </cell>
          <cell r="K372">
            <v>0</v>
          </cell>
          <cell r="L372">
            <v>213923</v>
          </cell>
          <cell r="M372">
            <v>193044</v>
          </cell>
          <cell r="N372">
            <v>134000</v>
          </cell>
          <cell r="O372">
            <v>596193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 t="str">
            <v>0</v>
          </cell>
          <cell r="AG372" t="str">
            <v>0</v>
          </cell>
          <cell r="AH372" t="str">
            <v>0</v>
          </cell>
          <cell r="AL372" t="str">
            <v>2006 Network Infrastructure Upgrades (P620111)</v>
          </cell>
          <cell r="AM372">
            <v>596193</v>
          </cell>
          <cell r="AN372">
            <v>0</v>
          </cell>
          <cell r="AO372">
            <v>0</v>
          </cell>
        </row>
        <row r="373">
          <cell r="B373" t="str">
            <v>Configuration Management Database (P620141)</v>
          </cell>
          <cell r="C373" t="str">
            <v>0</v>
          </cell>
          <cell r="D373" t="str">
            <v>0</v>
          </cell>
          <cell r="E373" t="str">
            <v>0</v>
          </cell>
          <cell r="F373" t="str">
            <v>0</v>
          </cell>
          <cell r="G373" t="str">
            <v>0</v>
          </cell>
          <cell r="H373" t="str">
            <v>0</v>
          </cell>
          <cell r="I373" t="str">
            <v>0</v>
          </cell>
          <cell r="J373" t="str">
            <v>0</v>
          </cell>
          <cell r="K373" t="str">
            <v>0</v>
          </cell>
          <cell r="L373" t="str">
            <v>0</v>
          </cell>
          <cell r="M373" t="str">
            <v>0</v>
          </cell>
          <cell r="N373" t="str">
            <v>0</v>
          </cell>
          <cell r="O373" t="str">
            <v>0</v>
          </cell>
          <cell r="P373" t="str">
            <v>0</v>
          </cell>
          <cell r="Q373" t="str">
            <v>0</v>
          </cell>
          <cell r="R373" t="str">
            <v>0</v>
          </cell>
          <cell r="S373" t="str">
            <v>0</v>
          </cell>
          <cell r="T373" t="str">
            <v>0</v>
          </cell>
          <cell r="U373" t="str">
            <v>0</v>
          </cell>
          <cell r="V373" t="str">
            <v>0</v>
          </cell>
          <cell r="W373" t="str">
            <v>0</v>
          </cell>
          <cell r="X373" t="str">
            <v>0</v>
          </cell>
          <cell r="Y373" t="str">
            <v>0</v>
          </cell>
          <cell r="Z373" t="str">
            <v>0</v>
          </cell>
          <cell r="AA373" t="str">
            <v>0</v>
          </cell>
          <cell r="AB373" t="str">
            <v>0</v>
          </cell>
          <cell r="AC373" t="str">
            <v>0</v>
          </cell>
          <cell r="AD373" t="str">
            <v>0</v>
          </cell>
          <cell r="AE373" t="str">
            <v>0</v>
          </cell>
          <cell r="AF373" t="str">
            <v>0</v>
          </cell>
          <cell r="AG373" t="str">
            <v>0</v>
          </cell>
          <cell r="AH373" t="str">
            <v>0</v>
          </cell>
          <cell r="AL373" t="str">
            <v>Configuration Management Database (P620141)</v>
          </cell>
          <cell r="AM373" t="str">
            <v>0</v>
          </cell>
          <cell r="AN373" t="str">
            <v>0</v>
          </cell>
          <cell r="AO373" t="str">
            <v>0</v>
          </cell>
        </row>
        <row r="374">
          <cell r="B374" t="str">
            <v>Identity Mgmt Licenses for Retirees / Dependants (P620128)</v>
          </cell>
          <cell r="C374" t="str">
            <v>0</v>
          </cell>
          <cell r="D374" t="str">
            <v>0</v>
          </cell>
          <cell r="E374" t="str">
            <v>0</v>
          </cell>
          <cell r="F374" t="str">
            <v>0</v>
          </cell>
          <cell r="G374" t="str">
            <v>0</v>
          </cell>
          <cell r="H374" t="str">
            <v>0</v>
          </cell>
          <cell r="I374" t="str">
            <v>0</v>
          </cell>
          <cell r="J374" t="str">
            <v>0</v>
          </cell>
          <cell r="K374" t="str">
            <v>0</v>
          </cell>
          <cell r="L374" t="str">
            <v>0</v>
          </cell>
          <cell r="M374">
            <v>226000</v>
          </cell>
          <cell r="N374">
            <v>0</v>
          </cell>
          <cell r="O374">
            <v>226000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 t="str">
            <v>0</v>
          </cell>
          <cell r="AG374" t="str">
            <v>0</v>
          </cell>
          <cell r="AH374" t="str">
            <v>0</v>
          </cell>
          <cell r="AL374" t="str">
            <v>Identity Mgmt Licenses for Retirees / Dependants (P620128)</v>
          </cell>
          <cell r="AM374">
            <v>226000</v>
          </cell>
          <cell r="AN374">
            <v>0</v>
          </cell>
          <cell r="AO374">
            <v>0</v>
          </cell>
        </row>
        <row r="375">
          <cell r="B375" t="str">
            <v>POS Keyboard replacement (P520142)</v>
          </cell>
          <cell r="C375" t="str">
            <v>0</v>
          </cell>
          <cell r="D375" t="str">
            <v>0</v>
          </cell>
          <cell r="E375" t="str">
            <v>0</v>
          </cell>
          <cell r="F375" t="str">
            <v>0</v>
          </cell>
          <cell r="G375" t="str">
            <v>0</v>
          </cell>
          <cell r="H375" t="str">
            <v>0</v>
          </cell>
          <cell r="I375" t="str">
            <v>0</v>
          </cell>
          <cell r="J375" t="str">
            <v>0</v>
          </cell>
          <cell r="K375" t="str">
            <v>0</v>
          </cell>
          <cell r="L375" t="str">
            <v>0</v>
          </cell>
          <cell r="M375" t="str">
            <v>0</v>
          </cell>
          <cell r="N375" t="str">
            <v>0</v>
          </cell>
          <cell r="O375" t="str">
            <v>0</v>
          </cell>
          <cell r="P375" t="str">
            <v>0</v>
          </cell>
          <cell r="Q375" t="str">
            <v>0</v>
          </cell>
          <cell r="R375" t="str">
            <v>0</v>
          </cell>
          <cell r="S375" t="str">
            <v>0</v>
          </cell>
          <cell r="T375" t="str">
            <v>0</v>
          </cell>
          <cell r="U375" t="str">
            <v>0</v>
          </cell>
          <cell r="V375" t="str">
            <v>0</v>
          </cell>
          <cell r="W375" t="str">
            <v>0</v>
          </cell>
          <cell r="X375" t="str">
            <v>0</v>
          </cell>
          <cell r="Y375" t="str">
            <v>0</v>
          </cell>
          <cell r="Z375" t="str">
            <v>0</v>
          </cell>
          <cell r="AA375" t="str">
            <v>0</v>
          </cell>
          <cell r="AB375" t="str">
            <v>0</v>
          </cell>
          <cell r="AC375" t="str">
            <v>0</v>
          </cell>
          <cell r="AD375" t="str">
            <v>0</v>
          </cell>
          <cell r="AE375" t="str">
            <v>0</v>
          </cell>
          <cell r="AF375" t="str">
            <v>0</v>
          </cell>
          <cell r="AG375" t="str">
            <v>0</v>
          </cell>
          <cell r="AH375" t="str">
            <v>0</v>
          </cell>
          <cell r="AL375" t="str">
            <v>POS Keyboard replacement (P520142)</v>
          </cell>
          <cell r="AM375" t="str">
            <v>0</v>
          </cell>
          <cell r="AN375" t="str">
            <v>0</v>
          </cell>
          <cell r="AO375" t="str">
            <v>0</v>
          </cell>
        </row>
        <row r="376">
          <cell r="B376" t="str">
            <v>2006 SAT Environment Upgrades (P620152)</v>
          </cell>
          <cell r="C376">
            <v>0</v>
          </cell>
          <cell r="D376">
            <v>53172</v>
          </cell>
          <cell r="E376">
            <v>1293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 t="str">
            <v>0</v>
          </cell>
          <cell r="N376" t="str">
            <v>0</v>
          </cell>
          <cell r="O376">
            <v>54465</v>
          </cell>
          <cell r="P376" t="str">
            <v>0</v>
          </cell>
          <cell r="Q376" t="str">
            <v>0</v>
          </cell>
          <cell r="R376" t="str">
            <v>0</v>
          </cell>
          <cell r="S376" t="str">
            <v>0</v>
          </cell>
          <cell r="T376" t="str">
            <v>0</v>
          </cell>
          <cell r="U376" t="str">
            <v>0</v>
          </cell>
          <cell r="V376" t="str">
            <v>0</v>
          </cell>
          <cell r="W376" t="str">
            <v>0</v>
          </cell>
          <cell r="X376" t="str">
            <v>0</v>
          </cell>
          <cell r="Y376" t="str">
            <v>0</v>
          </cell>
          <cell r="Z376" t="str">
            <v>0</v>
          </cell>
          <cell r="AA376" t="str">
            <v>0</v>
          </cell>
          <cell r="AB376" t="str">
            <v>0</v>
          </cell>
          <cell r="AC376" t="str">
            <v>0</v>
          </cell>
          <cell r="AD376" t="str">
            <v>0</v>
          </cell>
          <cell r="AE376" t="str">
            <v>0</v>
          </cell>
          <cell r="AF376" t="str">
            <v>0</v>
          </cell>
          <cell r="AG376" t="str">
            <v>0</v>
          </cell>
          <cell r="AH376" t="str">
            <v>0</v>
          </cell>
          <cell r="AL376" t="str">
            <v>2006 SAT Environment Upgrades (P620152)</v>
          </cell>
          <cell r="AM376">
            <v>54465</v>
          </cell>
          <cell r="AN376" t="str">
            <v>0</v>
          </cell>
          <cell r="AO376" t="str">
            <v>0</v>
          </cell>
        </row>
        <row r="377">
          <cell r="B377" t="str">
            <v>BI - Executive Briefing Book Phase II (P620065)</v>
          </cell>
          <cell r="C377">
            <v>0</v>
          </cell>
          <cell r="D377">
            <v>0</v>
          </cell>
          <cell r="E377">
            <v>0</v>
          </cell>
          <cell r="F377">
            <v>29471</v>
          </cell>
          <cell r="G377">
            <v>12626</v>
          </cell>
          <cell r="H377">
            <v>44791</v>
          </cell>
          <cell r="I377">
            <v>21755</v>
          </cell>
          <cell r="J377">
            <v>92905</v>
          </cell>
          <cell r="K377">
            <v>48440</v>
          </cell>
          <cell r="L377">
            <v>23783</v>
          </cell>
          <cell r="M377" t="str">
            <v>0</v>
          </cell>
          <cell r="N377" t="str">
            <v>0</v>
          </cell>
          <cell r="O377">
            <v>273771</v>
          </cell>
          <cell r="P377" t="str">
            <v>0</v>
          </cell>
          <cell r="Q377" t="str">
            <v>0</v>
          </cell>
          <cell r="R377" t="str">
            <v>0</v>
          </cell>
          <cell r="S377" t="str">
            <v>0</v>
          </cell>
          <cell r="T377" t="str">
            <v>0</v>
          </cell>
          <cell r="U377" t="str">
            <v>0</v>
          </cell>
          <cell r="V377" t="str">
            <v>0</v>
          </cell>
          <cell r="W377" t="str">
            <v>0</v>
          </cell>
          <cell r="X377" t="str">
            <v>0</v>
          </cell>
          <cell r="Y377" t="str">
            <v>0</v>
          </cell>
          <cell r="Z377" t="str">
            <v>0</v>
          </cell>
          <cell r="AA377" t="str">
            <v>0</v>
          </cell>
          <cell r="AB377" t="str">
            <v>0</v>
          </cell>
          <cell r="AC377" t="str">
            <v>0</v>
          </cell>
          <cell r="AD377" t="str">
            <v>0</v>
          </cell>
          <cell r="AE377" t="str">
            <v>0</v>
          </cell>
          <cell r="AF377" t="str">
            <v>0</v>
          </cell>
          <cell r="AG377" t="str">
            <v>0</v>
          </cell>
          <cell r="AH377" t="str">
            <v>0</v>
          </cell>
          <cell r="AL377" t="str">
            <v>BI - Executive Briefing Book Phase II (P620065)</v>
          </cell>
          <cell r="AM377">
            <v>273771</v>
          </cell>
          <cell r="AN377" t="str">
            <v>0</v>
          </cell>
          <cell r="AO377" t="str">
            <v>0</v>
          </cell>
        </row>
        <row r="378">
          <cell r="B378" t="str">
            <v>2006 Storage/Backup Infrastructure Growth - Hulsey (P620106)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246746</v>
          </cell>
          <cell r="J378">
            <v>0</v>
          </cell>
          <cell r="K378">
            <v>0</v>
          </cell>
          <cell r="L378">
            <v>0</v>
          </cell>
          <cell r="M378" t="str">
            <v>0</v>
          </cell>
          <cell r="N378" t="str">
            <v>0</v>
          </cell>
          <cell r="O378">
            <v>246746</v>
          </cell>
          <cell r="P378" t="str">
            <v>0</v>
          </cell>
          <cell r="Q378" t="str">
            <v>0</v>
          </cell>
          <cell r="R378" t="str">
            <v>0</v>
          </cell>
          <cell r="S378" t="str">
            <v>0</v>
          </cell>
          <cell r="T378" t="str">
            <v>0</v>
          </cell>
          <cell r="U378" t="str">
            <v>0</v>
          </cell>
          <cell r="V378" t="str">
            <v>0</v>
          </cell>
          <cell r="W378" t="str">
            <v>0</v>
          </cell>
          <cell r="X378" t="str">
            <v>0</v>
          </cell>
          <cell r="Y378" t="str">
            <v>0</v>
          </cell>
          <cell r="Z378" t="str">
            <v>0</v>
          </cell>
          <cell r="AA378" t="str">
            <v>0</v>
          </cell>
          <cell r="AB378" t="str">
            <v>0</v>
          </cell>
          <cell r="AC378" t="str">
            <v>0</v>
          </cell>
          <cell r="AD378" t="str">
            <v>0</v>
          </cell>
          <cell r="AE378" t="str">
            <v>0</v>
          </cell>
          <cell r="AF378" t="str">
            <v>0</v>
          </cell>
          <cell r="AG378" t="str">
            <v>0</v>
          </cell>
          <cell r="AH378" t="str">
            <v>0</v>
          </cell>
          <cell r="AL378" t="str">
            <v>2006 Storage/Backup Infrastructure Growth - Hulsey (P620106)</v>
          </cell>
          <cell r="AM378">
            <v>246746</v>
          </cell>
          <cell r="AN378" t="str">
            <v>0</v>
          </cell>
          <cell r="AO378" t="str">
            <v>0</v>
          </cell>
        </row>
        <row r="379">
          <cell r="B379" t="str">
            <v>BI Ops - Productivity - Flight Ops (P520123)</v>
          </cell>
          <cell r="C379">
            <v>129941</v>
          </cell>
          <cell r="D379">
            <v>95898</v>
          </cell>
          <cell r="E379">
            <v>0</v>
          </cell>
          <cell r="F379">
            <v>0</v>
          </cell>
          <cell r="G379">
            <v>3685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 t="str">
            <v>0</v>
          </cell>
          <cell r="N379" t="str">
            <v>0</v>
          </cell>
          <cell r="O379">
            <v>229524</v>
          </cell>
          <cell r="P379" t="str">
            <v>0</v>
          </cell>
          <cell r="Q379" t="str">
            <v>0</v>
          </cell>
          <cell r="R379" t="str">
            <v>0</v>
          </cell>
          <cell r="S379" t="str">
            <v>0</v>
          </cell>
          <cell r="T379" t="str">
            <v>0</v>
          </cell>
          <cell r="U379" t="str">
            <v>0</v>
          </cell>
          <cell r="V379" t="str">
            <v>0</v>
          </cell>
          <cell r="W379" t="str">
            <v>0</v>
          </cell>
          <cell r="X379" t="str">
            <v>0</v>
          </cell>
          <cell r="Y379" t="str">
            <v>0</v>
          </cell>
          <cell r="Z379" t="str">
            <v>0</v>
          </cell>
          <cell r="AA379" t="str">
            <v>0</v>
          </cell>
          <cell r="AB379" t="str">
            <v>0</v>
          </cell>
          <cell r="AC379" t="str">
            <v>0</v>
          </cell>
          <cell r="AD379" t="str">
            <v>0</v>
          </cell>
          <cell r="AE379" t="str">
            <v>0</v>
          </cell>
          <cell r="AF379" t="str">
            <v>0</v>
          </cell>
          <cell r="AG379" t="str">
            <v>0</v>
          </cell>
          <cell r="AH379">
            <v>493145</v>
          </cell>
          <cell r="AL379" t="str">
            <v>BI Ops - Productivity - Flight Ops (P520123)</v>
          </cell>
          <cell r="AM379">
            <v>229524</v>
          </cell>
          <cell r="AN379" t="str">
            <v>0</v>
          </cell>
          <cell r="AO379" t="str">
            <v>0</v>
          </cell>
        </row>
        <row r="380">
          <cell r="B380" t="str">
            <v>Fuel Hedging application (P620057)</v>
          </cell>
          <cell r="C380" t="str">
            <v>0</v>
          </cell>
          <cell r="D380" t="str">
            <v>0</v>
          </cell>
          <cell r="E380" t="str">
            <v>0</v>
          </cell>
          <cell r="F380" t="str">
            <v>0</v>
          </cell>
          <cell r="G380" t="str">
            <v>0</v>
          </cell>
          <cell r="H380" t="str">
            <v>0</v>
          </cell>
          <cell r="I380" t="str">
            <v>0</v>
          </cell>
          <cell r="J380" t="str">
            <v>0</v>
          </cell>
          <cell r="K380" t="str">
            <v>0</v>
          </cell>
          <cell r="L380" t="str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125000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125000</v>
          </cell>
          <cell r="AC380">
            <v>0</v>
          </cell>
          <cell r="AD380">
            <v>0</v>
          </cell>
          <cell r="AE380">
            <v>0</v>
          </cell>
          <cell r="AF380" t="str">
            <v>0</v>
          </cell>
          <cell r="AG380" t="str">
            <v>0</v>
          </cell>
          <cell r="AH380" t="str">
            <v>0</v>
          </cell>
          <cell r="AL380" t="str">
            <v>Fuel Hedging application (P620057)</v>
          </cell>
          <cell r="AM380">
            <v>0</v>
          </cell>
          <cell r="AN380">
            <v>125000</v>
          </cell>
          <cell r="AO380">
            <v>0</v>
          </cell>
        </row>
        <row r="381">
          <cell r="B381" t="str">
            <v>BI Platform - HW and SW - AbInitio (P520130)</v>
          </cell>
          <cell r="C381">
            <v>168000</v>
          </cell>
          <cell r="D381">
            <v>0</v>
          </cell>
          <cell r="E381">
            <v>13860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 t="str">
            <v>0</v>
          </cell>
          <cell r="N381" t="str">
            <v>0</v>
          </cell>
          <cell r="O381">
            <v>181860</v>
          </cell>
          <cell r="P381" t="str">
            <v>0</v>
          </cell>
          <cell r="Q381" t="str">
            <v>0</v>
          </cell>
          <cell r="R381" t="str">
            <v>0</v>
          </cell>
          <cell r="S381" t="str">
            <v>0</v>
          </cell>
          <cell r="T381" t="str">
            <v>0</v>
          </cell>
          <cell r="U381" t="str">
            <v>0</v>
          </cell>
          <cell r="V381" t="str">
            <v>0</v>
          </cell>
          <cell r="W381" t="str">
            <v>0</v>
          </cell>
          <cell r="X381" t="str">
            <v>0</v>
          </cell>
          <cell r="Y381" t="str">
            <v>0</v>
          </cell>
          <cell r="Z381" t="str">
            <v>0</v>
          </cell>
          <cell r="AA381" t="str">
            <v>0</v>
          </cell>
          <cell r="AB381" t="str">
            <v>0</v>
          </cell>
          <cell r="AC381" t="str">
            <v>0</v>
          </cell>
          <cell r="AD381" t="str">
            <v>0</v>
          </cell>
          <cell r="AE381" t="str">
            <v>0</v>
          </cell>
          <cell r="AF381" t="str">
            <v>0</v>
          </cell>
          <cell r="AG381" t="str">
            <v>0</v>
          </cell>
          <cell r="AH381">
            <v>140384</v>
          </cell>
          <cell r="AL381" t="str">
            <v>BI Platform - HW and SW - AbInitio (P520130)</v>
          </cell>
          <cell r="AM381">
            <v>181860</v>
          </cell>
          <cell r="AN381" t="str">
            <v>0</v>
          </cell>
          <cell r="AO381" t="str">
            <v>0</v>
          </cell>
        </row>
        <row r="382">
          <cell r="B382" t="str">
            <v>Rapid Rewards Modifications - Project Target (P520262)</v>
          </cell>
          <cell r="C382">
            <v>39516</v>
          </cell>
          <cell r="D382">
            <v>117443</v>
          </cell>
          <cell r="E382">
            <v>29321</v>
          </cell>
          <cell r="F382">
            <v>-8696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 t="str">
            <v>0</v>
          </cell>
          <cell r="N382" t="str">
            <v>0</v>
          </cell>
          <cell r="O382">
            <v>177584</v>
          </cell>
          <cell r="P382" t="str">
            <v>0</v>
          </cell>
          <cell r="Q382" t="str">
            <v>0</v>
          </cell>
          <cell r="R382" t="str">
            <v>0</v>
          </cell>
          <cell r="S382" t="str">
            <v>0</v>
          </cell>
          <cell r="T382" t="str">
            <v>0</v>
          </cell>
          <cell r="U382" t="str">
            <v>0</v>
          </cell>
          <cell r="V382" t="str">
            <v>0</v>
          </cell>
          <cell r="W382" t="str">
            <v>0</v>
          </cell>
          <cell r="X382" t="str">
            <v>0</v>
          </cell>
          <cell r="Y382" t="str">
            <v>0</v>
          </cell>
          <cell r="Z382" t="str">
            <v>0</v>
          </cell>
          <cell r="AA382" t="str">
            <v>0</v>
          </cell>
          <cell r="AB382" t="str">
            <v>0</v>
          </cell>
          <cell r="AC382" t="str">
            <v>0</v>
          </cell>
          <cell r="AD382" t="str">
            <v>0</v>
          </cell>
          <cell r="AE382" t="str">
            <v>0</v>
          </cell>
          <cell r="AF382" t="str">
            <v>0</v>
          </cell>
          <cell r="AG382" t="str">
            <v>0</v>
          </cell>
          <cell r="AH382">
            <v>77444</v>
          </cell>
          <cell r="AL382" t="str">
            <v>Rapid Rewards Modifications - Project Target (P520262)</v>
          </cell>
          <cell r="AM382">
            <v>177584</v>
          </cell>
          <cell r="AN382" t="str">
            <v>0</v>
          </cell>
          <cell r="AO382" t="str">
            <v>0</v>
          </cell>
        </row>
        <row r="383">
          <cell r="B383" t="str">
            <v>EDW R4 (P420246)</v>
          </cell>
          <cell r="C383">
            <v>55189</v>
          </cell>
          <cell r="D383">
            <v>64097</v>
          </cell>
          <cell r="E383">
            <v>29951</v>
          </cell>
          <cell r="F383">
            <v>14588</v>
          </cell>
          <cell r="G383">
            <v>9523</v>
          </cell>
          <cell r="H383">
            <v>0</v>
          </cell>
          <cell r="I383">
            <v>1504</v>
          </cell>
          <cell r="J383">
            <v>0</v>
          </cell>
          <cell r="K383">
            <v>0</v>
          </cell>
          <cell r="L383">
            <v>0</v>
          </cell>
          <cell r="M383" t="str">
            <v>0</v>
          </cell>
          <cell r="N383" t="str">
            <v>0</v>
          </cell>
          <cell r="O383">
            <v>174852</v>
          </cell>
          <cell r="P383" t="str">
            <v>0</v>
          </cell>
          <cell r="Q383" t="str">
            <v>0</v>
          </cell>
          <cell r="R383" t="str">
            <v>0</v>
          </cell>
          <cell r="S383" t="str">
            <v>0</v>
          </cell>
          <cell r="T383" t="str">
            <v>0</v>
          </cell>
          <cell r="U383" t="str">
            <v>0</v>
          </cell>
          <cell r="V383" t="str">
            <v>0</v>
          </cell>
          <cell r="W383" t="str">
            <v>0</v>
          </cell>
          <cell r="X383" t="str">
            <v>0</v>
          </cell>
          <cell r="Y383" t="str">
            <v>0</v>
          </cell>
          <cell r="Z383" t="str">
            <v>0</v>
          </cell>
          <cell r="AA383" t="str">
            <v>0</v>
          </cell>
          <cell r="AB383" t="str">
            <v>0</v>
          </cell>
          <cell r="AC383" t="str">
            <v>0</v>
          </cell>
          <cell r="AD383" t="str">
            <v>0</v>
          </cell>
          <cell r="AE383" t="str">
            <v>0</v>
          </cell>
          <cell r="AF383" t="str">
            <v>0</v>
          </cell>
          <cell r="AG383">
            <v>2686000</v>
          </cell>
          <cell r="AH383">
            <v>1138662</v>
          </cell>
          <cell r="AL383" t="str">
            <v>EDW R4 (P420246)</v>
          </cell>
          <cell r="AM383">
            <v>174852</v>
          </cell>
          <cell r="AN383" t="str">
            <v>0</v>
          </cell>
          <cell r="AO383" t="str">
            <v>0</v>
          </cell>
        </row>
        <row r="384">
          <cell r="B384" t="str">
            <v>Optimization-Crew Scheduling Interface (P520240)</v>
          </cell>
          <cell r="C384">
            <v>839</v>
          </cell>
          <cell r="D384">
            <v>6901</v>
          </cell>
          <cell r="E384">
            <v>2471</v>
          </cell>
          <cell r="F384">
            <v>9050</v>
          </cell>
          <cell r="G384">
            <v>9360</v>
          </cell>
          <cell r="H384">
            <v>11644</v>
          </cell>
          <cell r="I384">
            <v>25048</v>
          </cell>
          <cell r="J384">
            <v>49807</v>
          </cell>
          <cell r="K384">
            <v>55167</v>
          </cell>
          <cell r="L384">
            <v>27998</v>
          </cell>
          <cell r="M384" t="str">
            <v>0</v>
          </cell>
          <cell r="N384" t="str">
            <v>0</v>
          </cell>
          <cell r="O384">
            <v>198285</v>
          </cell>
          <cell r="P384" t="str">
            <v>0</v>
          </cell>
          <cell r="Q384" t="str">
            <v>0</v>
          </cell>
          <cell r="R384" t="str">
            <v>0</v>
          </cell>
          <cell r="S384" t="str">
            <v>0</v>
          </cell>
          <cell r="T384" t="str">
            <v>0</v>
          </cell>
          <cell r="U384" t="str">
            <v>0</v>
          </cell>
          <cell r="V384" t="str">
            <v>0</v>
          </cell>
          <cell r="W384" t="str">
            <v>0</v>
          </cell>
          <cell r="X384" t="str">
            <v>0</v>
          </cell>
          <cell r="Y384" t="str">
            <v>0</v>
          </cell>
          <cell r="Z384" t="str">
            <v>0</v>
          </cell>
          <cell r="AA384" t="str">
            <v>0</v>
          </cell>
          <cell r="AB384" t="str">
            <v>0</v>
          </cell>
          <cell r="AC384" t="str">
            <v>0</v>
          </cell>
          <cell r="AD384" t="str">
            <v>0</v>
          </cell>
          <cell r="AE384" t="str">
            <v>0</v>
          </cell>
          <cell r="AF384" t="str">
            <v>0</v>
          </cell>
          <cell r="AG384" t="str">
            <v>0</v>
          </cell>
          <cell r="AH384">
            <v>19156</v>
          </cell>
          <cell r="AL384" t="str">
            <v>Optimization-Crew Scheduling Interface (P520240)</v>
          </cell>
          <cell r="AM384">
            <v>198285</v>
          </cell>
          <cell r="AN384" t="str">
            <v>0</v>
          </cell>
          <cell r="AO384" t="str">
            <v>0</v>
          </cell>
        </row>
        <row r="385">
          <cell r="B385" t="str">
            <v>RMS Online AWOP/OT (P520051)</v>
          </cell>
          <cell r="C385">
            <v>19375</v>
          </cell>
          <cell r="D385">
            <v>23408</v>
          </cell>
          <cell r="E385">
            <v>24656</v>
          </cell>
          <cell r="F385">
            <v>6799</v>
          </cell>
          <cell r="G385">
            <v>17961</v>
          </cell>
          <cell r="H385">
            <v>7370</v>
          </cell>
          <cell r="I385">
            <v>25539</v>
          </cell>
          <cell r="J385">
            <v>13521</v>
          </cell>
          <cell r="K385">
            <v>21947</v>
          </cell>
          <cell r="L385">
            <v>25513</v>
          </cell>
          <cell r="M385" t="str">
            <v>0</v>
          </cell>
          <cell r="N385" t="str">
            <v>0</v>
          </cell>
          <cell r="O385">
            <v>186089</v>
          </cell>
          <cell r="P385" t="str">
            <v>0</v>
          </cell>
          <cell r="Q385" t="str">
            <v>0</v>
          </cell>
          <cell r="R385" t="str">
            <v>0</v>
          </cell>
          <cell r="S385" t="str">
            <v>0</v>
          </cell>
          <cell r="T385" t="str">
            <v>0</v>
          </cell>
          <cell r="U385" t="str">
            <v>0</v>
          </cell>
          <cell r="V385" t="str">
            <v>0</v>
          </cell>
          <cell r="W385" t="str">
            <v>0</v>
          </cell>
          <cell r="X385" t="str">
            <v>0</v>
          </cell>
          <cell r="Y385" t="str">
            <v>0</v>
          </cell>
          <cell r="Z385" t="str">
            <v>0</v>
          </cell>
          <cell r="AA385" t="str">
            <v>0</v>
          </cell>
          <cell r="AB385" t="str">
            <v>0</v>
          </cell>
          <cell r="AC385" t="str">
            <v>0</v>
          </cell>
          <cell r="AD385" t="str">
            <v>0</v>
          </cell>
          <cell r="AE385" t="str">
            <v>0</v>
          </cell>
          <cell r="AF385" t="str">
            <v>0</v>
          </cell>
          <cell r="AG385" t="str">
            <v>0</v>
          </cell>
          <cell r="AH385">
            <v>74967</v>
          </cell>
          <cell r="AL385" t="str">
            <v>RMS Online AWOP/OT (P520051)</v>
          </cell>
          <cell r="AM385">
            <v>186089</v>
          </cell>
          <cell r="AN385" t="str">
            <v>0</v>
          </cell>
          <cell r="AO385" t="str">
            <v>0</v>
          </cell>
        </row>
        <row r="386">
          <cell r="B386" t="str">
            <v>2006 Technology Engineering Enterprise Monitoring Tools (P620119)</v>
          </cell>
          <cell r="C386">
            <v>0</v>
          </cell>
          <cell r="D386">
            <v>0</v>
          </cell>
          <cell r="E386">
            <v>44653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86955</v>
          </cell>
          <cell r="M386" t="str">
            <v>0</v>
          </cell>
          <cell r="N386" t="str">
            <v>0</v>
          </cell>
          <cell r="O386">
            <v>131608</v>
          </cell>
          <cell r="P386" t="str">
            <v>0</v>
          </cell>
          <cell r="Q386" t="str">
            <v>0</v>
          </cell>
          <cell r="R386" t="str">
            <v>0</v>
          </cell>
          <cell r="S386" t="str">
            <v>0</v>
          </cell>
          <cell r="T386" t="str">
            <v>0</v>
          </cell>
          <cell r="U386" t="str">
            <v>0</v>
          </cell>
          <cell r="V386" t="str">
            <v>0</v>
          </cell>
          <cell r="W386" t="str">
            <v>0</v>
          </cell>
          <cell r="X386" t="str">
            <v>0</v>
          </cell>
          <cell r="Y386" t="str">
            <v>0</v>
          </cell>
          <cell r="Z386" t="str">
            <v>0</v>
          </cell>
          <cell r="AA386" t="str">
            <v>0</v>
          </cell>
          <cell r="AB386" t="str">
            <v>0</v>
          </cell>
          <cell r="AC386" t="str">
            <v>0</v>
          </cell>
          <cell r="AD386" t="str">
            <v>0</v>
          </cell>
          <cell r="AE386" t="str">
            <v>0</v>
          </cell>
          <cell r="AF386" t="str">
            <v>0</v>
          </cell>
          <cell r="AG386" t="str">
            <v>0</v>
          </cell>
          <cell r="AH386" t="str">
            <v>0</v>
          </cell>
          <cell r="AL386" t="str">
            <v>2006 Technology Engineering Enterprise Monitoring Tools (P620119)</v>
          </cell>
          <cell r="AM386">
            <v>131608</v>
          </cell>
          <cell r="AN386" t="str">
            <v>0</v>
          </cell>
          <cell r="AO386" t="str">
            <v>0</v>
          </cell>
        </row>
        <row r="387">
          <cell r="B387" t="str">
            <v>Res - Online Bidding (P520280)</v>
          </cell>
          <cell r="C387" t="str">
            <v>0</v>
          </cell>
          <cell r="D387" t="str">
            <v>0</v>
          </cell>
          <cell r="E387" t="str">
            <v>0</v>
          </cell>
          <cell r="F387" t="str">
            <v>0</v>
          </cell>
          <cell r="G387" t="str">
            <v>0</v>
          </cell>
          <cell r="H387" t="str">
            <v>0</v>
          </cell>
          <cell r="I387" t="str">
            <v>0</v>
          </cell>
          <cell r="J387" t="str">
            <v>0</v>
          </cell>
          <cell r="K387" t="str">
            <v>0</v>
          </cell>
          <cell r="L387" t="str">
            <v>0</v>
          </cell>
          <cell r="M387" t="str">
            <v>0</v>
          </cell>
          <cell r="N387" t="str">
            <v>0</v>
          </cell>
          <cell r="O387" t="str">
            <v>0</v>
          </cell>
          <cell r="P387" t="str">
            <v>0</v>
          </cell>
          <cell r="Q387" t="str">
            <v>0</v>
          </cell>
          <cell r="R387" t="str">
            <v>0</v>
          </cell>
          <cell r="S387" t="str">
            <v>0</v>
          </cell>
          <cell r="T387" t="str">
            <v>0</v>
          </cell>
          <cell r="U387" t="str">
            <v>0</v>
          </cell>
          <cell r="V387" t="str">
            <v>0</v>
          </cell>
          <cell r="W387" t="str">
            <v>0</v>
          </cell>
          <cell r="X387" t="str">
            <v>0</v>
          </cell>
          <cell r="Y387" t="str">
            <v>0</v>
          </cell>
          <cell r="Z387" t="str">
            <v>0</v>
          </cell>
          <cell r="AA387" t="str">
            <v>0</v>
          </cell>
          <cell r="AB387" t="str">
            <v>0</v>
          </cell>
          <cell r="AC387" t="str">
            <v>0</v>
          </cell>
          <cell r="AD387" t="str">
            <v>0</v>
          </cell>
          <cell r="AE387" t="str">
            <v>0</v>
          </cell>
          <cell r="AF387" t="str">
            <v>0</v>
          </cell>
          <cell r="AG387" t="str">
            <v>0</v>
          </cell>
          <cell r="AH387" t="str">
            <v>0</v>
          </cell>
          <cell r="AL387" t="str">
            <v>Res - Online Bidding (P520280)</v>
          </cell>
          <cell r="AM387" t="str">
            <v>0</v>
          </cell>
          <cell r="AN387" t="str">
            <v>0</v>
          </cell>
          <cell r="AO387" t="str">
            <v>0</v>
          </cell>
        </row>
        <row r="388">
          <cell r="B388" t="str">
            <v>SAAS eTicketing Business Rls 2 (P520281)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94350</v>
          </cell>
          <cell r="H388">
            <v>4097</v>
          </cell>
          <cell r="I388">
            <v>19976</v>
          </cell>
          <cell r="J388">
            <v>11631</v>
          </cell>
          <cell r="K388">
            <v>10800</v>
          </cell>
          <cell r="L388">
            <v>0</v>
          </cell>
          <cell r="M388" t="str">
            <v>0</v>
          </cell>
          <cell r="N388" t="str">
            <v>0</v>
          </cell>
          <cell r="O388">
            <v>140854</v>
          </cell>
          <cell r="P388" t="str">
            <v>0</v>
          </cell>
          <cell r="Q388" t="str">
            <v>0</v>
          </cell>
          <cell r="R388" t="str">
            <v>0</v>
          </cell>
          <cell r="S388" t="str">
            <v>0</v>
          </cell>
          <cell r="T388" t="str">
            <v>0</v>
          </cell>
          <cell r="U388" t="str">
            <v>0</v>
          </cell>
          <cell r="V388" t="str">
            <v>0</v>
          </cell>
          <cell r="W388" t="str">
            <v>0</v>
          </cell>
          <cell r="X388" t="str">
            <v>0</v>
          </cell>
          <cell r="Y388" t="str">
            <v>0</v>
          </cell>
          <cell r="Z388" t="str">
            <v>0</v>
          </cell>
          <cell r="AA388" t="str">
            <v>0</v>
          </cell>
          <cell r="AB388" t="str">
            <v>0</v>
          </cell>
          <cell r="AC388" t="str">
            <v>0</v>
          </cell>
          <cell r="AD388" t="str">
            <v>0</v>
          </cell>
          <cell r="AE388" t="str">
            <v>0</v>
          </cell>
          <cell r="AF388" t="str">
            <v>0</v>
          </cell>
          <cell r="AG388" t="str">
            <v>0</v>
          </cell>
          <cell r="AH388" t="str">
            <v>0</v>
          </cell>
          <cell r="AL388" t="str">
            <v>SAAS eTicketing Business Rls 2 (P520281)</v>
          </cell>
          <cell r="AM388">
            <v>140854</v>
          </cell>
          <cell r="AN388" t="str">
            <v>0</v>
          </cell>
          <cell r="AO388" t="str">
            <v>0</v>
          </cell>
        </row>
        <row r="389">
          <cell r="B389" t="str">
            <v>Dispatch Weather (P520190)</v>
          </cell>
          <cell r="C389" t="str">
            <v>0</v>
          </cell>
          <cell r="D389" t="str">
            <v>0</v>
          </cell>
          <cell r="E389" t="str">
            <v>0</v>
          </cell>
          <cell r="F389" t="str">
            <v>0</v>
          </cell>
          <cell r="G389" t="str">
            <v>0</v>
          </cell>
          <cell r="H389" t="str">
            <v>0</v>
          </cell>
          <cell r="I389" t="str">
            <v>0</v>
          </cell>
          <cell r="J389" t="str">
            <v>0</v>
          </cell>
          <cell r="K389" t="str">
            <v>0</v>
          </cell>
          <cell r="L389" t="str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42600</v>
          </cell>
          <cell r="R389">
            <v>220000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262600</v>
          </cell>
          <cell r="AC389">
            <v>0</v>
          </cell>
          <cell r="AD389">
            <v>0</v>
          </cell>
          <cell r="AE389">
            <v>0</v>
          </cell>
          <cell r="AF389" t="str">
            <v>0</v>
          </cell>
          <cell r="AG389" t="str">
            <v>0</v>
          </cell>
          <cell r="AH389" t="str">
            <v>0</v>
          </cell>
          <cell r="AL389" t="str">
            <v>Dispatch Weather (P520190)</v>
          </cell>
          <cell r="AM389">
            <v>0</v>
          </cell>
          <cell r="AN389">
            <v>262600</v>
          </cell>
          <cell r="AO389">
            <v>0</v>
          </cell>
        </row>
        <row r="390">
          <cell r="B390" t="str">
            <v>Savvion BPM (P620194)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120985</v>
          </cell>
          <cell r="I390">
            <v>0</v>
          </cell>
          <cell r="J390">
            <v>9981</v>
          </cell>
          <cell r="K390">
            <v>0</v>
          </cell>
          <cell r="L390">
            <v>0</v>
          </cell>
          <cell r="M390" t="str">
            <v>0</v>
          </cell>
          <cell r="N390" t="str">
            <v>0</v>
          </cell>
          <cell r="O390">
            <v>130966</v>
          </cell>
          <cell r="P390" t="str">
            <v>0</v>
          </cell>
          <cell r="Q390" t="str">
            <v>0</v>
          </cell>
          <cell r="R390" t="str">
            <v>0</v>
          </cell>
          <cell r="S390" t="str">
            <v>0</v>
          </cell>
          <cell r="T390" t="str">
            <v>0</v>
          </cell>
          <cell r="U390" t="str">
            <v>0</v>
          </cell>
          <cell r="V390" t="str">
            <v>0</v>
          </cell>
          <cell r="W390" t="str">
            <v>0</v>
          </cell>
          <cell r="X390" t="str">
            <v>0</v>
          </cell>
          <cell r="Y390" t="str">
            <v>0</v>
          </cell>
          <cell r="Z390" t="str">
            <v>0</v>
          </cell>
          <cell r="AA390" t="str">
            <v>0</v>
          </cell>
          <cell r="AB390" t="str">
            <v>0</v>
          </cell>
          <cell r="AC390" t="str">
            <v>0</v>
          </cell>
          <cell r="AD390" t="str">
            <v>0</v>
          </cell>
          <cell r="AE390" t="str">
            <v>0</v>
          </cell>
          <cell r="AF390" t="str">
            <v>0</v>
          </cell>
          <cell r="AG390" t="str">
            <v>0</v>
          </cell>
          <cell r="AH390" t="str">
            <v>0</v>
          </cell>
          <cell r="AL390" t="str">
            <v>Savvion BPM (P620194)</v>
          </cell>
          <cell r="AM390">
            <v>130966</v>
          </cell>
          <cell r="AN390" t="str">
            <v>0</v>
          </cell>
          <cell r="AO390" t="str">
            <v>0</v>
          </cell>
        </row>
        <row r="391">
          <cell r="B391" t="str">
            <v>Ding! (P435004)</v>
          </cell>
          <cell r="C391">
            <v>102217</v>
          </cell>
          <cell r="D391">
            <v>2250</v>
          </cell>
          <cell r="E391">
            <v>20326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 t="str">
            <v>0</v>
          </cell>
          <cell r="N391" t="str">
            <v>0</v>
          </cell>
          <cell r="O391">
            <v>124793</v>
          </cell>
          <cell r="P391" t="str">
            <v>0</v>
          </cell>
          <cell r="Q391" t="str">
            <v>0</v>
          </cell>
          <cell r="R391" t="str">
            <v>0</v>
          </cell>
          <cell r="S391" t="str">
            <v>0</v>
          </cell>
          <cell r="T391" t="str">
            <v>0</v>
          </cell>
          <cell r="U391" t="str">
            <v>0</v>
          </cell>
          <cell r="V391" t="str">
            <v>0</v>
          </cell>
          <cell r="W391" t="str">
            <v>0</v>
          </cell>
          <cell r="X391" t="str">
            <v>0</v>
          </cell>
          <cell r="Y391" t="str">
            <v>0</v>
          </cell>
          <cell r="Z391" t="str">
            <v>0</v>
          </cell>
          <cell r="AA391" t="str">
            <v>0</v>
          </cell>
          <cell r="AB391" t="str">
            <v>0</v>
          </cell>
          <cell r="AC391" t="str">
            <v>0</v>
          </cell>
          <cell r="AD391" t="str">
            <v>0</v>
          </cell>
          <cell r="AE391" t="str">
            <v>0</v>
          </cell>
          <cell r="AF391" t="str">
            <v>0</v>
          </cell>
          <cell r="AG391">
            <v>49122</v>
          </cell>
          <cell r="AH391">
            <v>435831</v>
          </cell>
          <cell r="AL391" t="str">
            <v>Ding! (P435004)</v>
          </cell>
          <cell r="AM391">
            <v>124793</v>
          </cell>
          <cell r="AN391" t="str">
            <v>0</v>
          </cell>
          <cell r="AO391" t="str">
            <v>0</v>
          </cell>
        </row>
        <row r="392">
          <cell r="B392" t="str">
            <v>DBA Test Cluster Enviroment (P620173)</v>
          </cell>
          <cell r="C392" t="str">
            <v>0</v>
          </cell>
          <cell r="D392" t="str">
            <v>0</v>
          </cell>
          <cell r="E392" t="str">
            <v>0</v>
          </cell>
          <cell r="F392" t="str">
            <v>0</v>
          </cell>
          <cell r="G392" t="str">
            <v>0</v>
          </cell>
          <cell r="H392" t="str">
            <v>0</v>
          </cell>
          <cell r="I392" t="str">
            <v>0</v>
          </cell>
          <cell r="J392" t="str">
            <v>0</v>
          </cell>
          <cell r="K392" t="str">
            <v>0</v>
          </cell>
          <cell r="L392" t="str">
            <v>0</v>
          </cell>
          <cell r="M392" t="str">
            <v>0</v>
          </cell>
          <cell r="N392" t="str">
            <v>0</v>
          </cell>
          <cell r="O392" t="str">
            <v>0</v>
          </cell>
          <cell r="P392" t="str">
            <v>0</v>
          </cell>
          <cell r="Q392" t="str">
            <v>0</v>
          </cell>
          <cell r="R392" t="str">
            <v>0</v>
          </cell>
          <cell r="S392" t="str">
            <v>0</v>
          </cell>
          <cell r="T392" t="str">
            <v>0</v>
          </cell>
          <cell r="U392" t="str">
            <v>0</v>
          </cell>
          <cell r="V392" t="str">
            <v>0</v>
          </cell>
          <cell r="W392" t="str">
            <v>0</v>
          </cell>
          <cell r="X392" t="str">
            <v>0</v>
          </cell>
          <cell r="Y392" t="str">
            <v>0</v>
          </cell>
          <cell r="Z392" t="str">
            <v>0</v>
          </cell>
          <cell r="AA392" t="str">
            <v>0</v>
          </cell>
          <cell r="AB392" t="str">
            <v>0</v>
          </cell>
          <cell r="AC392" t="str">
            <v>0</v>
          </cell>
          <cell r="AD392" t="str">
            <v>0</v>
          </cell>
          <cell r="AE392" t="str">
            <v>0</v>
          </cell>
          <cell r="AF392" t="str">
            <v>0</v>
          </cell>
          <cell r="AG392" t="str">
            <v>0</v>
          </cell>
          <cell r="AH392" t="str">
            <v>0</v>
          </cell>
          <cell r="AL392" t="str">
            <v>DBA Test Cluster Enviroment (P620173)</v>
          </cell>
          <cell r="AM392" t="str">
            <v>0</v>
          </cell>
          <cell r="AN392" t="str">
            <v>0</v>
          </cell>
          <cell r="AO392" t="str">
            <v>0</v>
          </cell>
        </row>
        <row r="393">
          <cell r="B393" t="str">
            <v>Optimization solver evaluation and port (P520090)</v>
          </cell>
          <cell r="C393">
            <v>5269</v>
          </cell>
          <cell r="D393">
            <v>373</v>
          </cell>
          <cell r="E393">
            <v>1865</v>
          </cell>
          <cell r="F393">
            <v>25998</v>
          </cell>
          <cell r="G393">
            <v>295</v>
          </cell>
          <cell r="H393">
            <v>2357</v>
          </cell>
          <cell r="I393">
            <v>0</v>
          </cell>
          <cell r="J393">
            <v>0</v>
          </cell>
          <cell r="K393">
            <v>442</v>
          </cell>
          <cell r="L393">
            <v>0</v>
          </cell>
          <cell r="M393" t="str">
            <v>0</v>
          </cell>
          <cell r="N393" t="str">
            <v>0</v>
          </cell>
          <cell r="O393">
            <v>36599</v>
          </cell>
          <cell r="P393" t="str">
            <v>0</v>
          </cell>
          <cell r="Q393" t="str">
            <v>0</v>
          </cell>
          <cell r="R393" t="str">
            <v>0</v>
          </cell>
          <cell r="S393" t="str">
            <v>0</v>
          </cell>
          <cell r="T393" t="str">
            <v>0</v>
          </cell>
          <cell r="U393" t="str">
            <v>0</v>
          </cell>
          <cell r="V393" t="str">
            <v>0</v>
          </cell>
          <cell r="W393" t="str">
            <v>0</v>
          </cell>
          <cell r="X393" t="str">
            <v>0</v>
          </cell>
          <cell r="Y393" t="str">
            <v>0</v>
          </cell>
          <cell r="Z393" t="str">
            <v>0</v>
          </cell>
          <cell r="AA393" t="str">
            <v>0</v>
          </cell>
          <cell r="AB393" t="str">
            <v>0</v>
          </cell>
          <cell r="AC393" t="str">
            <v>0</v>
          </cell>
          <cell r="AD393" t="str">
            <v>0</v>
          </cell>
          <cell r="AE393" t="str">
            <v>0</v>
          </cell>
          <cell r="AF393" t="str">
            <v>0</v>
          </cell>
          <cell r="AG393" t="str">
            <v>0</v>
          </cell>
          <cell r="AH393">
            <v>556313</v>
          </cell>
          <cell r="AL393" t="str">
            <v>Optimization solver evaluation and port (P520090)</v>
          </cell>
          <cell r="AM393">
            <v>36599</v>
          </cell>
          <cell r="AN393" t="str">
            <v>0</v>
          </cell>
          <cell r="AO393" t="str">
            <v>0</v>
          </cell>
        </row>
        <row r="394">
          <cell r="B394" t="str">
            <v>MIT Tracking &amp; Reporting (P420248)</v>
          </cell>
          <cell r="C394">
            <v>4057</v>
          </cell>
          <cell r="D394">
            <v>22476</v>
          </cell>
          <cell r="E394">
            <v>16429</v>
          </cell>
          <cell r="F394">
            <v>12133</v>
          </cell>
          <cell r="G394">
            <v>23140</v>
          </cell>
          <cell r="H394">
            <v>14051</v>
          </cell>
          <cell r="I394">
            <v>1572</v>
          </cell>
          <cell r="J394">
            <v>0</v>
          </cell>
          <cell r="K394">
            <v>0</v>
          </cell>
          <cell r="L394">
            <v>0</v>
          </cell>
          <cell r="M394" t="str">
            <v>0</v>
          </cell>
          <cell r="N394" t="str">
            <v>0</v>
          </cell>
          <cell r="O394">
            <v>93858</v>
          </cell>
          <cell r="P394" t="str">
            <v>0</v>
          </cell>
          <cell r="Q394" t="str">
            <v>0</v>
          </cell>
          <cell r="R394" t="str">
            <v>0</v>
          </cell>
          <cell r="S394" t="str">
            <v>0</v>
          </cell>
          <cell r="T394" t="str">
            <v>0</v>
          </cell>
          <cell r="U394" t="str">
            <v>0</v>
          </cell>
          <cell r="V394" t="str">
            <v>0</v>
          </cell>
          <cell r="W394" t="str">
            <v>0</v>
          </cell>
          <cell r="X394" t="str">
            <v>0</v>
          </cell>
          <cell r="Y394" t="str">
            <v>0</v>
          </cell>
          <cell r="Z394" t="str">
            <v>0</v>
          </cell>
          <cell r="AA394" t="str">
            <v>0</v>
          </cell>
          <cell r="AB394" t="str">
            <v>0</v>
          </cell>
          <cell r="AC394" t="str">
            <v>0</v>
          </cell>
          <cell r="AD394" t="str">
            <v>0</v>
          </cell>
          <cell r="AE394" t="str">
            <v>0</v>
          </cell>
          <cell r="AF394" t="str">
            <v>0</v>
          </cell>
          <cell r="AG394" t="str">
            <v>0</v>
          </cell>
          <cell r="AH394">
            <v>3311</v>
          </cell>
          <cell r="AL394" t="str">
            <v>MIT Tracking &amp; Reporting (P420248)</v>
          </cell>
          <cell r="AM394">
            <v>93858</v>
          </cell>
          <cell r="AN394" t="str">
            <v>0</v>
          </cell>
          <cell r="AO394" t="str">
            <v>0</v>
          </cell>
        </row>
        <row r="395">
          <cell r="B395" t="str">
            <v>PullSheets Re-Architecture (P520062)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27772</v>
          </cell>
          <cell r="J395">
            <v>36436</v>
          </cell>
          <cell r="K395">
            <v>19259</v>
          </cell>
          <cell r="L395">
            <v>38984</v>
          </cell>
          <cell r="M395" t="str">
            <v>0</v>
          </cell>
          <cell r="N395" t="str">
            <v>0</v>
          </cell>
          <cell r="O395">
            <v>122451</v>
          </cell>
          <cell r="P395" t="str">
            <v>0</v>
          </cell>
          <cell r="Q395" t="str">
            <v>0</v>
          </cell>
          <cell r="R395" t="str">
            <v>0</v>
          </cell>
          <cell r="S395" t="str">
            <v>0</v>
          </cell>
          <cell r="T395" t="str">
            <v>0</v>
          </cell>
          <cell r="U395" t="str">
            <v>0</v>
          </cell>
          <cell r="V395" t="str">
            <v>0</v>
          </cell>
          <cell r="W395" t="str">
            <v>0</v>
          </cell>
          <cell r="X395" t="str">
            <v>0</v>
          </cell>
          <cell r="Y395" t="str">
            <v>0</v>
          </cell>
          <cell r="Z395" t="str">
            <v>0</v>
          </cell>
          <cell r="AA395" t="str">
            <v>0</v>
          </cell>
          <cell r="AB395" t="str">
            <v>0</v>
          </cell>
          <cell r="AC395" t="str">
            <v>0</v>
          </cell>
          <cell r="AD395" t="str">
            <v>0</v>
          </cell>
          <cell r="AE395" t="str">
            <v>0</v>
          </cell>
          <cell r="AF395" t="str">
            <v>0</v>
          </cell>
          <cell r="AG395" t="str">
            <v>0</v>
          </cell>
          <cell r="AH395" t="str">
            <v>0</v>
          </cell>
          <cell r="AL395" t="str">
            <v>PullSheets Re-Architecture (P520062)</v>
          </cell>
          <cell r="AM395">
            <v>122451</v>
          </cell>
          <cell r="AN395" t="str">
            <v>0</v>
          </cell>
          <cell r="AO395" t="str">
            <v>0</v>
          </cell>
        </row>
        <row r="396">
          <cell r="B396" t="str">
            <v>southwestgiftcard 3rd Party Retail Sales (P635002)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2874</v>
          </cell>
          <cell r="H396">
            <v>20205</v>
          </cell>
          <cell r="I396">
            <v>33521</v>
          </cell>
          <cell r="J396">
            <v>2116</v>
          </cell>
          <cell r="K396">
            <v>22524</v>
          </cell>
          <cell r="L396">
            <v>6000</v>
          </cell>
          <cell r="M396" t="str">
            <v>0</v>
          </cell>
          <cell r="N396" t="str">
            <v>0</v>
          </cell>
          <cell r="O396">
            <v>87240</v>
          </cell>
          <cell r="P396" t="str">
            <v>0</v>
          </cell>
          <cell r="Q396" t="str">
            <v>0</v>
          </cell>
          <cell r="R396" t="str">
            <v>0</v>
          </cell>
          <cell r="S396" t="str">
            <v>0</v>
          </cell>
          <cell r="T396" t="str">
            <v>0</v>
          </cell>
          <cell r="U396" t="str">
            <v>0</v>
          </cell>
          <cell r="V396" t="str">
            <v>0</v>
          </cell>
          <cell r="W396" t="str">
            <v>0</v>
          </cell>
          <cell r="X396" t="str">
            <v>0</v>
          </cell>
          <cell r="Y396" t="str">
            <v>0</v>
          </cell>
          <cell r="Z396" t="str">
            <v>0</v>
          </cell>
          <cell r="AA396" t="str">
            <v>0</v>
          </cell>
          <cell r="AB396" t="str">
            <v>0</v>
          </cell>
          <cell r="AC396" t="str">
            <v>0</v>
          </cell>
          <cell r="AD396" t="str">
            <v>0</v>
          </cell>
          <cell r="AE396" t="str">
            <v>0</v>
          </cell>
          <cell r="AF396" t="str">
            <v>0</v>
          </cell>
          <cell r="AG396" t="str">
            <v>0</v>
          </cell>
          <cell r="AH396" t="str">
            <v>0</v>
          </cell>
          <cell r="AL396" t="str">
            <v>southwestgiftcard 3rd Party Retail Sales (P635002)</v>
          </cell>
          <cell r="AM396">
            <v>87240</v>
          </cell>
          <cell r="AN396" t="str">
            <v>0</v>
          </cell>
          <cell r="AO396" t="str">
            <v>0</v>
          </cell>
        </row>
        <row r="397">
          <cell r="B397" t="str">
            <v>Ariba Mars Upgrade - Sourcing, ACM, and Analysis (P520264)</v>
          </cell>
          <cell r="C397">
            <v>2192</v>
          </cell>
          <cell r="D397">
            <v>31658</v>
          </cell>
          <cell r="E397">
            <v>13644</v>
          </cell>
          <cell r="F397">
            <v>8991</v>
          </cell>
          <cell r="G397">
            <v>9089</v>
          </cell>
          <cell r="H397">
            <v>5257</v>
          </cell>
          <cell r="I397">
            <v>7664</v>
          </cell>
          <cell r="J397">
            <v>1965</v>
          </cell>
          <cell r="K397">
            <v>0</v>
          </cell>
          <cell r="L397">
            <v>0</v>
          </cell>
          <cell r="M397" t="str">
            <v>0</v>
          </cell>
          <cell r="N397" t="str">
            <v>0</v>
          </cell>
          <cell r="O397">
            <v>80460</v>
          </cell>
          <cell r="P397" t="str">
            <v>0</v>
          </cell>
          <cell r="Q397" t="str">
            <v>0</v>
          </cell>
          <cell r="R397" t="str">
            <v>0</v>
          </cell>
          <cell r="S397" t="str">
            <v>0</v>
          </cell>
          <cell r="T397" t="str">
            <v>0</v>
          </cell>
          <cell r="U397" t="str">
            <v>0</v>
          </cell>
          <cell r="V397" t="str">
            <v>0</v>
          </cell>
          <cell r="W397" t="str">
            <v>0</v>
          </cell>
          <cell r="X397" t="str">
            <v>0</v>
          </cell>
          <cell r="Y397" t="str">
            <v>0</v>
          </cell>
          <cell r="Z397" t="str">
            <v>0</v>
          </cell>
          <cell r="AA397" t="str">
            <v>0</v>
          </cell>
          <cell r="AB397" t="str">
            <v>0</v>
          </cell>
          <cell r="AC397" t="str">
            <v>0</v>
          </cell>
          <cell r="AD397" t="str">
            <v>0</v>
          </cell>
          <cell r="AE397" t="str">
            <v>0</v>
          </cell>
          <cell r="AF397" t="str">
            <v>0</v>
          </cell>
          <cell r="AG397" t="str">
            <v>0</v>
          </cell>
          <cell r="AH397">
            <v>2005</v>
          </cell>
          <cell r="AL397" t="str">
            <v>Ariba Mars Upgrade - Sourcing, ACM, and Analysis (P520264)</v>
          </cell>
          <cell r="AM397">
            <v>80460</v>
          </cell>
          <cell r="AN397" t="str">
            <v>0</v>
          </cell>
          <cell r="AO397" t="str">
            <v>0</v>
          </cell>
        </row>
        <row r="398">
          <cell r="B398" t="str">
            <v>SAAS Toolbox (P420175)</v>
          </cell>
          <cell r="C398">
            <v>44918</v>
          </cell>
          <cell r="D398">
            <v>4983</v>
          </cell>
          <cell r="E398">
            <v>5969</v>
          </cell>
          <cell r="F398">
            <v>3636</v>
          </cell>
          <cell r="G398">
            <v>9286</v>
          </cell>
          <cell r="H398">
            <v>3977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 t="str">
            <v>0</v>
          </cell>
          <cell r="N398" t="str">
            <v>0</v>
          </cell>
          <cell r="O398">
            <v>72769</v>
          </cell>
          <cell r="P398" t="str">
            <v>0</v>
          </cell>
          <cell r="Q398" t="str">
            <v>0</v>
          </cell>
          <cell r="R398" t="str">
            <v>0</v>
          </cell>
          <cell r="S398" t="str">
            <v>0</v>
          </cell>
          <cell r="T398" t="str">
            <v>0</v>
          </cell>
          <cell r="U398" t="str">
            <v>0</v>
          </cell>
          <cell r="V398" t="str">
            <v>0</v>
          </cell>
          <cell r="W398" t="str">
            <v>0</v>
          </cell>
          <cell r="X398" t="str">
            <v>0</v>
          </cell>
          <cell r="Y398" t="str">
            <v>0</v>
          </cell>
          <cell r="Z398" t="str">
            <v>0</v>
          </cell>
          <cell r="AA398" t="str">
            <v>0</v>
          </cell>
          <cell r="AB398" t="str">
            <v>0</v>
          </cell>
          <cell r="AC398" t="str">
            <v>0</v>
          </cell>
          <cell r="AD398" t="str">
            <v>0</v>
          </cell>
          <cell r="AE398" t="str">
            <v>0</v>
          </cell>
          <cell r="AF398" t="str">
            <v>0</v>
          </cell>
          <cell r="AG398">
            <v>6453</v>
          </cell>
          <cell r="AH398" t="str">
            <v>0</v>
          </cell>
          <cell r="AL398" t="str">
            <v>SAAS Toolbox (P420175)</v>
          </cell>
          <cell r="AM398">
            <v>72769</v>
          </cell>
          <cell r="AN398" t="str">
            <v>0</v>
          </cell>
          <cell r="AO398" t="str">
            <v>0</v>
          </cell>
        </row>
        <row r="399">
          <cell r="B399" t="str">
            <v>EDW - Customer and Travel Record (P420290)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8573</v>
          </cell>
          <cell r="J399">
            <v>27120</v>
          </cell>
          <cell r="K399">
            <v>35972</v>
          </cell>
          <cell r="L399">
            <v>58238</v>
          </cell>
          <cell r="M399" t="str">
            <v>0</v>
          </cell>
          <cell r="N399" t="str">
            <v>0</v>
          </cell>
          <cell r="O399">
            <v>129903</v>
          </cell>
          <cell r="P399" t="str">
            <v>0</v>
          </cell>
          <cell r="Q399" t="str">
            <v>0</v>
          </cell>
          <cell r="R399" t="str">
            <v>0</v>
          </cell>
          <cell r="S399" t="str">
            <v>0</v>
          </cell>
          <cell r="T399" t="str">
            <v>0</v>
          </cell>
          <cell r="U399" t="str">
            <v>0</v>
          </cell>
          <cell r="V399" t="str">
            <v>0</v>
          </cell>
          <cell r="W399" t="str">
            <v>0</v>
          </cell>
          <cell r="X399" t="str">
            <v>0</v>
          </cell>
          <cell r="Y399" t="str">
            <v>0</v>
          </cell>
          <cell r="Z399" t="str">
            <v>0</v>
          </cell>
          <cell r="AA399" t="str">
            <v>0</v>
          </cell>
          <cell r="AB399" t="str">
            <v>0</v>
          </cell>
          <cell r="AC399" t="str">
            <v>0</v>
          </cell>
          <cell r="AD399" t="str">
            <v>0</v>
          </cell>
          <cell r="AE399" t="str">
            <v>0</v>
          </cell>
          <cell r="AF399" t="str">
            <v>0</v>
          </cell>
          <cell r="AG399" t="str">
            <v>0</v>
          </cell>
          <cell r="AH399">
            <v>0</v>
          </cell>
          <cell r="AL399" t="str">
            <v>EDW - Customer and Travel Record (P420290)</v>
          </cell>
          <cell r="AM399">
            <v>129903</v>
          </cell>
          <cell r="AN399" t="str">
            <v>0</v>
          </cell>
          <cell r="AO399" t="str">
            <v>0</v>
          </cell>
        </row>
        <row r="400">
          <cell r="B400" t="str">
            <v>MX Production Control (P02426T)</v>
          </cell>
          <cell r="C400">
            <v>5318</v>
          </cell>
          <cell r="D400">
            <v>0</v>
          </cell>
          <cell r="E400">
            <v>54677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 t="str">
            <v>0</v>
          </cell>
          <cell r="N400" t="str">
            <v>0</v>
          </cell>
          <cell r="O400">
            <v>59995</v>
          </cell>
          <cell r="P400" t="str">
            <v>0</v>
          </cell>
          <cell r="Q400" t="str">
            <v>0</v>
          </cell>
          <cell r="R400" t="str">
            <v>0</v>
          </cell>
          <cell r="S400" t="str">
            <v>0</v>
          </cell>
          <cell r="T400" t="str">
            <v>0</v>
          </cell>
          <cell r="U400" t="str">
            <v>0</v>
          </cell>
          <cell r="V400" t="str">
            <v>0</v>
          </cell>
          <cell r="W400" t="str">
            <v>0</v>
          </cell>
          <cell r="X400" t="str">
            <v>0</v>
          </cell>
          <cell r="Y400" t="str">
            <v>0</v>
          </cell>
          <cell r="Z400" t="str">
            <v>0</v>
          </cell>
          <cell r="AA400" t="str">
            <v>0</v>
          </cell>
          <cell r="AB400" t="str">
            <v>0</v>
          </cell>
          <cell r="AC400" t="str">
            <v>0</v>
          </cell>
          <cell r="AD400" t="str">
            <v>0</v>
          </cell>
          <cell r="AE400" t="str">
            <v>0</v>
          </cell>
          <cell r="AF400">
            <v>1847566</v>
          </cell>
          <cell r="AG400">
            <v>709718</v>
          </cell>
          <cell r="AH400">
            <v>869929</v>
          </cell>
          <cell r="AL400" t="str">
            <v>MX Production Control (P02426T)</v>
          </cell>
          <cell r="AM400">
            <v>59995</v>
          </cell>
          <cell r="AN400" t="str">
            <v>0</v>
          </cell>
          <cell r="AO400" t="str">
            <v>0</v>
          </cell>
        </row>
        <row r="401">
          <cell r="B401" t="str">
            <v>Kiosk Flight Status and Gate Info (P520212)</v>
          </cell>
          <cell r="C401">
            <v>1422</v>
          </cell>
          <cell r="D401">
            <v>8230</v>
          </cell>
          <cell r="E401">
            <v>15085</v>
          </cell>
          <cell r="F401">
            <v>24538</v>
          </cell>
          <cell r="G401">
            <v>8190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 t="str">
            <v>0</v>
          </cell>
          <cell r="N401" t="str">
            <v>0</v>
          </cell>
          <cell r="O401">
            <v>57465</v>
          </cell>
          <cell r="P401" t="str">
            <v>0</v>
          </cell>
          <cell r="Q401" t="str">
            <v>0</v>
          </cell>
          <cell r="R401" t="str">
            <v>0</v>
          </cell>
          <cell r="S401" t="str">
            <v>0</v>
          </cell>
          <cell r="T401" t="str">
            <v>0</v>
          </cell>
          <cell r="U401" t="str">
            <v>0</v>
          </cell>
          <cell r="V401" t="str">
            <v>0</v>
          </cell>
          <cell r="W401" t="str">
            <v>0</v>
          </cell>
          <cell r="X401" t="str">
            <v>0</v>
          </cell>
          <cell r="Y401" t="str">
            <v>0</v>
          </cell>
          <cell r="Z401" t="str">
            <v>0</v>
          </cell>
          <cell r="AA401" t="str">
            <v>0</v>
          </cell>
          <cell r="AB401" t="str">
            <v>0</v>
          </cell>
          <cell r="AC401" t="str">
            <v>0</v>
          </cell>
          <cell r="AD401" t="str">
            <v>0</v>
          </cell>
          <cell r="AE401" t="str">
            <v>0</v>
          </cell>
          <cell r="AF401" t="str">
            <v>0</v>
          </cell>
          <cell r="AG401" t="str">
            <v>0</v>
          </cell>
          <cell r="AH401" t="str">
            <v>0</v>
          </cell>
          <cell r="AL401" t="str">
            <v>Kiosk Flight Status and Gate Info (P520212)</v>
          </cell>
          <cell r="AM401">
            <v>57465</v>
          </cell>
          <cell r="AN401" t="str">
            <v>0</v>
          </cell>
          <cell r="AO401" t="str">
            <v>0</v>
          </cell>
        </row>
        <row r="402">
          <cell r="B402" t="str">
            <v>Oblix Capacity Expansion (P620136)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56368</v>
          </cell>
          <cell r="K402">
            <v>0</v>
          </cell>
          <cell r="L402">
            <v>0</v>
          </cell>
          <cell r="M402" t="str">
            <v>0</v>
          </cell>
          <cell r="N402" t="str">
            <v>0</v>
          </cell>
          <cell r="O402">
            <v>56368</v>
          </cell>
          <cell r="P402" t="str">
            <v>0</v>
          </cell>
          <cell r="Q402" t="str">
            <v>0</v>
          </cell>
          <cell r="R402" t="str">
            <v>0</v>
          </cell>
          <cell r="S402" t="str">
            <v>0</v>
          </cell>
          <cell r="T402" t="str">
            <v>0</v>
          </cell>
          <cell r="U402" t="str">
            <v>0</v>
          </cell>
          <cell r="V402" t="str">
            <v>0</v>
          </cell>
          <cell r="W402" t="str">
            <v>0</v>
          </cell>
          <cell r="X402" t="str">
            <v>0</v>
          </cell>
          <cell r="Y402" t="str">
            <v>0</v>
          </cell>
          <cell r="Z402" t="str">
            <v>0</v>
          </cell>
          <cell r="AA402" t="str">
            <v>0</v>
          </cell>
          <cell r="AB402" t="str">
            <v>0</v>
          </cell>
          <cell r="AC402" t="str">
            <v>0</v>
          </cell>
          <cell r="AD402" t="str">
            <v>0</v>
          </cell>
          <cell r="AE402" t="str">
            <v>0</v>
          </cell>
          <cell r="AF402" t="str">
            <v>0</v>
          </cell>
          <cell r="AG402" t="str">
            <v>0</v>
          </cell>
          <cell r="AH402" t="str">
            <v>0</v>
          </cell>
          <cell r="AL402" t="str">
            <v>Oblix Capacity Expansion (P620136)</v>
          </cell>
          <cell r="AM402">
            <v>56368</v>
          </cell>
          <cell r="AN402" t="str">
            <v>0</v>
          </cell>
          <cell r="AO402" t="str">
            <v>0</v>
          </cell>
        </row>
        <row r="403">
          <cell r="B403" t="str">
            <v>southwest.com application capacity expansion (P620186)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56368</v>
          </cell>
          <cell r="J403">
            <v>0</v>
          </cell>
          <cell r="K403">
            <v>0</v>
          </cell>
          <cell r="L403">
            <v>0</v>
          </cell>
          <cell r="M403" t="str">
            <v>0</v>
          </cell>
          <cell r="N403" t="str">
            <v>0</v>
          </cell>
          <cell r="O403">
            <v>56368</v>
          </cell>
          <cell r="P403" t="str">
            <v>0</v>
          </cell>
          <cell r="Q403" t="str">
            <v>0</v>
          </cell>
          <cell r="R403" t="str">
            <v>0</v>
          </cell>
          <cell r="S403" t="str">
            <v>0</v>
          </cell>
          <cell r="T403" t="str">
            <v>0</v>
          </cell>
          <cell r="U403" t="str">
            <v>0</v>
          </cell>
          <cell r="V403" t="str">
            <v>0</v>
          </cell>
          <cell r="W403" t="str">
            <v>0</v>
          </cell>
          <cell r="X403" t="str">
            <v>0</v>
          </cell>
          <cell r="Y403" t="str">
            <v>0</v>
          </cell>
          <cell r="Z403" t="str">
            <v>0</v>
          </cell>
          <cell r="AA403" t="str">
            <v>0</v>
          </cell>
          <cell r="AB403" t="str">
            <v>0</v>
          </cell>
          <cell r="AC403" t="str">
            <v>0</v>
          </cell>
          <cell r="AD403" t="str">
            <v>0</v>
          </cell>
          <cell r="AE403" t="str">
            <v>0</v>
          </cell>
          <cell r="AF403" t="str">
            <v>0</v>
          </cell>
          <cell r="AG403" t="str">
            <v>0</v>
          </cell>
          <cell r="AH403" t="str">
            <v>0</v>
          </cell>
          <cell r="AL403" t="str">
            <v>southwest.com application capacity expansion (P620186)</v>
          </cell>
          <cell r="AM403">
            <v>56368</v>
          </cell>
          <cell r="AN403" t="str">
            <v>0</v>
          </cell>
          <cell r="AO403" t="str">
            <v>0</v>
          </cell>
        </row>
        <row r="404">
          <cell r="B404" t="str">
            <v>Customer SSR Usage  (P520207)</v>
          </cell>
          <cell r="C404">
            <v>93</v>
          </cell>
          <cell r="D404">
            <v>7409</v>
          </cell>
          <cell r="E404">
            <v>8350</v>
          </cell>
          <cell r="F404">
            <v>36939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 t="str">
            <v>0</v>
          </cell>
          <cell r="N404" t="str">
            <v>0</v>
          </cell>
          <cell r="O404">
            <v>52791</v>
          </cell>
          <cell r="P404" t="str">
            <v>0</v>
          </cell>
          <cell r="Q404" t="str">
            <v>0</v>
          </cell>
          <cell r="R404" t="str">
            <v>0</v>
          </cell>
          <cell r="S404" t="str">
            <v>0</v>
          </cell>
          <cell r="T404" t="str">
            <v>0</v>
          </cell>
          <cell r="U404" t="str">
            <v>0</v>
          </cell>
          <cell r="V404" t="str">
            <v>0</v>
          </cell>
          <cell r="W404" t="str">
            <v>0</v>
          </cell>
          <cell r="X404" t="str">
            <v>0</v>
          </cell>
          <cell r="Y404" t="str">
            <v>0</v>
          </cell>
          <cell r="Z404" t="str">
            <v>0</v>
          </cell>
          <cell r="AA404" t="str">
            <v>0</v>
          </cell>
          <cell r="AB404" t="str">
            <v>0</v>
          </cell>
          <cell r="AC404" t="str">
            <v>0</v>
          </cell>
          <cell r="AD404" t="str">
            <v>0</v>
          </cell>
          <cell r="AE404" t="str">
            <v>0</v>
          </cell>
          <cell r="AF404" t="str">
            <v>0</v>
          </cell>
          <cell r="AG404" t="str">
            <v>0</v>
          </cell>
          <cell r="AH404">
            <v>513</v>
          </cell>
          <cell r="AL404" t="str">
            <v>Customer SSR Usage  (P520207)</v>
          </cell>
          <cell r="AM404">
            <v>52791</v>
          </cell>
          <cell r="AN404" t="str">
            <v>0</v>
          </cell>
          <cell r="AO404" t="str">
            <v>0</v>
          </cell>
        </row>
        <row r="405">
          <cell r="B405" t="str">
            <v>Corporate Tax Upgrade (P520126)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12000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 t="str">
            <v>0</v>
          </cell>
          <cell r="N405" t="str">
            <v>0</v>
          </cell>
          <cell r="O405">
            <v>12000</v>
          </cell>
          <cell r="P405" t="str">
            <v>0</v>
          </cell>
          <cell r="Q405" t="str">
            <v>0</v>
          </cell>
          <cell r="R405" t="str">
            <v>0</v>
          </cell>
          <cell r="S405" t="str">
            <v>0</v>
          </cell>
          <cell r="T405" t="str">
            <v>0</v>
          </cell>
          <cell r="U405" t="str">
            <v>0</v>
          </cell>
          <cell r="V405" t="str">
            <v>0</v>
          </cell>
          <cell r="W405" t="str">
            <v>0</v>
          </cell>
          <cell r="X405" t="str">
            <v>0</v>
          </cell>
          <cell r="Y405" t="str">
            <v>0</v>
          </cell>
          <cell r="Z405" t="str">
            <v>0</v>
          </cell>
          <cell r="AA405" t="str">
            <v>0</v>
          </cell>
          <cell r="AB405" t="str">
            <v>0</v>
          </cell>
          <cell r="AC405" t="str">
            <v>0</v>
          </cell>
          <cell r="AD405" t="str">
            <v>0</v>
          </cell>
          <cell r="AE405" t="str">
            <v>0</v>
          </cell>
          <cell r="AF405" t="str">
            <v>0</v>
          </cell>
          <cell r="AG405" t="str">
            <v>0</v>
          </cell>
          <cell r="AH405" t="str">
            <v>0</v>
          </cell>
          <cell r="AL405" t="str">
            <v>Corporate Tax Upgrade (P520126)</v>
          </cell>
          <cell r="AM405">
            <v>12000</v>
          </cell>
          <cell r="AN405" t="str">
            <v>0</v>
          </cell>
          <cell r="AO405" t="str">
            <v>0</v>
          </cell>
        </row>
        <row r="406">
          <cell r="B406" t="str">
            <v>Imaging Infrastructure (P620157)</v>
          </cell>
          <cell r="C406" t="str">
            <v>0</v>
          </cell>
          <cell r="D406" t="str">
            <v>0</v>
          </cell>
          <cell r="E406" t="str">
            <v>0</v>
          </cell>
          <cell r="F406" t="str">
            <v>0</v>
          </cell>
          <cell r="G406" t="str">
            <v>0</v>
          </cell>
          <cell r="H406" t="str">
            <v>0</v>
          </cell>
          <cell r="I406" t="str">
            <v>0</v>
          </cell>
          <cell r="J406" t="str">
            <v>0</v>
          </cell>
          <cell r="K406" t="str">
            <v>0</v>
          </cell>
          <cell r="L406" t="str">
            <v>0</v>
          </cell>
          <cell r="M406">
            <v>50000</v>
          </cell>
          <cell r="N406">
            <v>0</v>
          </cell>
          <cell r="O406">
            <v>50000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 t="str">
            <v>0</v>
          </cell>
          <cell r="AG406" t="str">
            <v>0</v>
          </cell>
          <cell r="AH406" t="str">
            <v>0</v>
          </cell>
          <cell r="AL406" t="str">
            <v>Imaging Infrastructure (P620157)</v>
          </cell>
          <cell r="AM406">
            <v>50000</v>
          </cell>
          <cell r="AN406">
            <v>0</v>
          </cell>
          <cell r="AO406">
            <v>0</v>
          </cell>
        </row>
        <row r="407">
          <cell r="B407" t="str">
            <v>Plymouth (P420333)</v>
          </cell>
          <cell r="C407">
            <v>0</v>
          </cell>
          <cell r="D407">
            <v>19168</v>
          </cell>
          <cell r="E407">
            <v>35216</v>
          </cell>
          <cell r="F407">
            <v>-9531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600</v>
          </cell>
          <cell r="M407" t="str">
            <v>0</v>
          </cell>
          <cell r="N407" t="str">
            <v>0</v>
          </cell>
          <cell r="O407">
            <v>45453</v>
          </cell>
          <cell r="P407" t="str">
            <v>0</v>
          </cell>
          <cell r="Q407" t="str">
            <v>0</v>
          </cell>
          <cell r="R407" t="str">
            <v>0</v>
          </cell>
          <cell r="S407" t="str">
            <v>0</v>
          </cell>
          <cell r="T407" t="str">
            <v>0</v>
          </cell>
          <cell r="U407" t="str">
            <v>0</v>
          </cell>
          <cell r="V407" t="str">
            <v>0</v>
          </cell>
          <cell r="W407" t="str">
            <v>0</v>
          </cell>
          <cell r="X407" t="str">
            <v>0</v>
          </cell>
          <cell r="Y407" t="str">
            <v>0</v>
          </cell>
          <cell r="Z407" t="str">
            <v>0</v>
          </cell>
          <cell r="AA407" t="str">
            <v>0</v>
          </cell>
          <cell r="AB407" t="str">
            <v>0</v>
          </cell>
          <cell r="AC407" t="str">
            <v>0</v>
          </cell>
          <cell r="AD407" t="str">
            <v>0</v>
          </cell>
          <cell r="AE407" t="str">
            <v>0</v>
          </cell>
          <cell r="AF407" t="str">
            <v>0</v>
          </cell>
          <cell r="AG407" t="str">
            <v>0</v>
          </cell>
          <cell r="AH407">
            <v>1534547</v>
          </cell>
          <cell r="AL407" t="str">
            <v>Plymouth (P420333)</v>
          </cell>
          <cell r="AM407">
            <v>45453</v>
          </cell>
          <cell r="AN407" t="str">
            <v>0</v>
          </cell>
          <cell r="AO407" t="str">
            <v>0</v>
          </cell>
        </row>
        <row r="408">
          <cell r="B408" t="str">
            <v>Dev DB Cluster (Linux) (P620166)</v>
          </cell>
          <cell r="C408" t="str">
            <v>0</v>
          </cell>
          <cell r="D408" t="str">
            <v>0</v>
          </cell>
          <cell r="E408" t="str">
            <v>0</v>
          </cell>
          <cell r="F408" t="str">
            <v>0</v>
          </cell>
          <cell r="G408" t="str">
            <v>0</v>
          </cell>
          <cell r="H408" t="str">
            <v>0</v>
          </cell>
          <cell r="I408" t="str">
            <v>0</v>
          </cell>
          <cell r="J408" t="str">
            <v>0</v>
          </cell>
          <cell r="K408" t="str">
            <v>0</v>
          </cell>
          <cell r="L408" t="str">
            <v>0</v>
          </cell>
          <cell r="M408" t="str">
            <v>0</v>
          </cell>
          <cell r="N408" t="str">
            <v>0</v>
          </cell>
          <cell r="O408" t="str">
            <v>0</v>
          </cell>
          <cell r="P408" t="str">
            <v>0</v>
          </cell>
          <cell r="Q408" t="str">
            <v>0</v>
          </cell>
          <cell r="R408" t="str">
            <v>0</v>
          </cell>
          <cell r="S408" t="str">
            <v>0</v>
          </cell>
          <cell r="T408" t="str">
            <v>0</v>
          </cell>
          <cell r="U408" t="str">
            <v>0</v>
          </cell>
          <cell r="V408" t="str">
            <v>0</v>
          </cell>
          <cell r="W408" t="str">
            <v>0</v>
          </cell>
          <cell r="X408" t="str">
            <v>0</v>
          </cell>
          <cell r="Y408" t="str">
            <v>0</v>
          </cell>
          <cell r="Z408" t="str">
            <v>0</v>
          </cell>
          <cell r="AA408" t="str">
            <v>0</v>
          </cell>
          <cell r="AB408" t="str">
            <v>0</v>
          </cell>
          <cell r="AC408" t="str">
            <v>0</v>
          </cell>
          <cell r="AD408" t="str">
            <v>0</v>
          </cell>
          <cell r="AE408" t="str">
            <v>0</v>
          </cell>
          <cell r="AF408" t="str">
            <v>0</v>
          </cell>
          <cell r="AG408" t="str">
            <v>0</v>
          </cell>
          <cell r="AH408" t="str">
            <v>0</v>
          </cell>
          <cell r="AL408" t="str">
            <v>Dev DB Cluster (Linux) (P620166)</v>
          </cell>
          <cell r="AM408" t="str">
            <v>0</v>
          </cell>
          <cell r="AN408" t="str">
            <v>0</v>
          </cell>
          <cell r="AO408" t="str">
            <v>0</v>
          </cell>
        </row>
        <row r="409">
          <cell r="B409" t="str">
            <v>Mx Wizard Foundational Improvements Phase II (P520263)</v>
          </cell>
          <cell r="C409" t="str">
            <v>0</v>
          </cell>
          <cell r="D409" t="str">
            <v>0</v>
          </cell>
          <cell r="E409" t="str">
            <v>0</v>
          </cell>
          <cell r="F409" t="str">
            <v>0</v>
          </cell>
          <cell r="G409" t="str">
            <v>0</v>
          </cell>
          <cell r="H409" t="str">
            <v>0</v>
          </cell>
          <cell r="I409" t="str">
            <v>0</v>
          </cell>
          <cell r="J409" t="str">
            <v>0</v>
          </cell>
          <cell r="K409" t="str">
            <v>0</v>
          </cell>
          <cell r="L409" t="str">
            <v>0</v>
          </cell>
          <cell r="M409" t="str">
            <v>0</v>
          </cell>
          <cell r="N409" t="str">
            <v>0</v>
          </cell>
          <cell r="O409" t="str">
            <v>0</v>
          </cell>
          <cell r="P409" t="str">
            <v>0</v>
          </cell>
          <cell r="Q409" t="str">
            <v>0</v>
          </cell>
          <cell r="R409" t="str">
            <v>0</v>
          </cell>
          <cell r="S409" t="str">
            <v>0</v>
          </cell>
          <cell r="T409" t="str">
            <v>0</v>
          </cell>
          <cell r="U409" t="str">
            <v>0</v>
          </cell>
          <cell r="V409" t="str">
            <v>0</v>
          </cell>
          <cell r="W409" t="str">
            <v>0</v>
          </cell>
          <cell r="X409" t="str">
            <v>0</v>
          </cell>
          <cell r="Y409" t="str">
            <v>0</v>
          </cell>
          <cell r="Z409" t="str">
            <v>0</v>
          </cell>
          <cell r="AA409" t="str">
            <v>0</v>
          </cell>
          <cell r="AB409" t="str">
            <v>0</v>
          </cell>
          <cell r="AC409" t="str">
            <v>0</v>
          </cell>
          <cell r="AD409" t="str">
            <v>0</v>
          </cell>
          <cell r="AE409" t="str">
            <v>0</v>
          </cell>
          <cell r="AF409" t="str">
            <v>0</v>
          </cell>
          <cell r="AG409" t="str">
            <v>0</v>
          </cell>
          <cell r="AH409" t="str">
            <v>0</v>
          </cell>
          <cell r="AL409" t="str">
            <v>Mx Wizard Foundational Improvements Phase II (P520263)</v>
          </cell>
          <cell r="AM409" t="str">
            <v>0</v>
          </cell>
          <cell r="AN409" t="str">
            <v>0</v>
          </cell>
          <cell r="AO409" t="str">
            <v>0</v>
          </cell>
        </row>
        <row r="410">
          <cell r="B410" t="str">
            <v>BI - People Productivity - Ground Ops (P520157)</v>
          </cell>
          <cell r="C410">
            <v>12373</v>
          </cell>
          <cell r="D410">
            <v>14735</v>
          </cell>
          <cell r="E410">
            <v>11658</v>
          </cell>
          <cell r="F410">
            <v>1422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 t="str">
            <v>0</v>
          </cell>
          <cell r="N410" t="str">
            <v>0</v>
          </cell>
          <cell r="O410">
            <v>40188</v>
          </cell>
          <cell r="P410" t="str">
            <v>0</v>
          </cell>
          <cell r="Q410" t="str">
            <v>0</v>
          </cell>
          <cell r="R410" t="str">
            <v>0</v>
          </cell>
          <cell r="S410" t="str">
            <v>0</v>
          </cell>
          <cell r="T410" t="str">
            <v>0</v>
          </cell>
          <cell r="U410" t="str">
            <v>0</v>
          </cell>
          <cell r="V410" t="str">
            <v>0</v>
          </cell>
          <cell r="W410" t="str">
            <v>0</v>
          </cell>
          <cell r="X410" t="str">
            <v>0</v>
          </cell>
          <cell r="Y410" t="str">
            <v>0</v>
          </cell>
          <cell r="Z410" t="str">
            <v>0</v>
          </cell>
          <cell r="AA410" t="str">
            <v>0</v>
          </cell>
          <cell r="AB410" t="str">
            <v>0</v>
          </cell>
          <cell r="AC410" t="str">
            <v>0</v>
          </cell>
          <cell r="AD410" t="str">
            <v>0</v>
          </cell>
          <cell r="AE410" t="str">
            <v>0</v>
          </cell>
          <cell r="AF410" t="str">
            <v>0</v>
          </cell>
          <cell r="AG410" t="str">
            <v>0</v>
          </cell>
          <cell r="AH410">
            <v>19780</v>
          </cell>
          <cell r="AL410" t="str">
            <v>BI - People Productivity - Ground Ops (P520157)</v>
          </cell>
          <cell r="AM410">
            <v>40188</v>
          </cell>
          <cell r="AN410" t="str">
            <v>0</v>
          </cell>
          <cell r="AO410" t="str">
            <v>0</v>
          </cell>
        </row>
        <row r="411">
          <cell r="B411" t="str">
            <v>ID Provisioning (P620129)</v>
          </cell>
          <cell r="C411" t="str">
            <v>0</v>
          </cell>
          <cell r="D411" t="str">
            <v>0</v>
          </cell>
          <cell r="E411" t="str">
            <v>0</v>
          </cell>
          <cell r="F411" t="str">
            <v>0</v>
          </cell>
          <cell r="G411" t="str">
            <v>0</v>
          </cell>
          <cell r="H411" t="str">
            <v>0</v>
          </cell>
          <cell r="I411" t="str">
            <v>0</v>
          </cell>
          <cell r="J411" t="str">
            <v>0</v>
          </cell>
          <cell r="K411" t="str">
            <v>0</v>
          </cell>
          <cell r="L411" t="str">
            <v>0</v>
          </cell>
          <cell r="M411" t="str">
            <v>0</v>
          </cell>
          <cell r="N411" t="str">
            <v>0</v>
          </cell>
          <cell r="O411" t="str">
            <v>0</v>
          </cell>
          <cell r="P411" t="str">
            <v>0</v>
          </cell>
          <cell r="Q411" t="str">
            <v>0</v>
          </cell>
          <cell r="R411" t="str">
            <v>0</v>
          </cell>
          <cell r="S411" t="str">
            <v>0</v>
          </cell>
          <cell r="T411" t="str">
            <v>0</v>
          </cell>
          <cell r="U411" t="str">
            <v>0</v>
          </cell>
          <cell r="V411" t="str">
            <v>0</v>
          </cell>
          <cell r="W411" t="str">
            <v>0</v>
          </cell>
          <cell r="X411" t="str">
            <v>0</v>
          </cell>
          <cell r="Y411" t="str">
            <v>0</v>
          </cell>
          <cell r="Z411" t="str">
            <v>0</v>
          </cell>
          <cell r="AA411" t="str">
            <v>0</v>
          </cell>
          <cell r="AB411" t="str">
            <v>0</v>
          </cell>
          <cell r="AC411" t="str">
            <v>0</v>
          </cell>
          <cell r="AD411" t="str">
            <v>0</v>
          </cell>
          <cell r="AE411" t="str">
            <v>0</v>
          </cell>
          <cell r="AF411" t="str">
            <v>0</v>
          </cell>
          <cell r="AG411" t="str">
            <v>0</v>
          </cell>
          <cell r="AH411" t="str">
            <v>0</v>
          </cell>
          <cell r="AL411" t="str">
            <v>ID Provisioning (P620129)</v>
          </cell>
          <cell r="AM411" t="str">
            <v>0</v>
          </cell>
          <cell r="AN411" t="str">
            <v>0</v>
          </cell>
          <cell r="AO411" t="str">
            <v>0</v>
          </cell>
        </row>
        <row r="412">
          <cell r="B412" t="str">
            <v>NonRev Employees/Dependents/IATA Research for OA Travel (P620145)</v>
          </cell>
          <cell r="C412">
            <v>0</v>
          </cell>
          <cell r="D412">
            <v>0</v>
          </cell>
          <cell r="E412">
            <v>0</v>
          </cell>
          <cell r="F412">
            <v>540</v>
          </cell>
          <cell r="G412">
            <v>25825</v>
          </cell>
          <cell r="H412">
            <v>1165</v>
          </cell>
          <cell r="I412">
            <v>-1</v>
          </cell>
          <cell r="J412">
            <v>11478</v>
          </cell>
          <cell r="K412">
            <v>395</v>
          </cell>
          <cell r="L412">
            <v>3685</v>
          </cell>
          <cell r="M412" t="str">
            <v>0</v>
          </cell>
          <cell r="N412" t="str">
            <v>0</v>
          </cell>
          <cell r="O412">
            <v>43087</v>
          </cell>
          <cell r="P412" t="str">
            <v>0</v>
          </cell>
          <cell r="Q412" t="str">
            <v>0</v>
          </cell>
          <cell r="R412" t="str">
            <v>0</v>
          </cell>
          <cell r="S412" t="str">
            <v>0</v>
          </cell>
          <cell r="T412" t="str">
            <v>0</v>
          </cell>
          <cell r="U412" t="str">
            <v>0</v>
          </cell>
          <cell r="V412" t="str">
            <v>0</v>
          </cell>
          <cell r="W412" t="str">
            <v>0</v>
          </cell>
          <cell r="X412" t="str">
            <v>0</v>
          </cell>
          <cell r="Y412" t="str">
            <v>0</v>
          </cell>
          <cell r="Z412" t="str">
            <v>0</v>
          </cell>
          <cell r="AA412" t="str">
            <v>0</v>
          </cell>
          <cell r="AB412" t="str">
            <v>0</v>
          </cell>
          <cell r="AC412" t="str">
            <v>0</v>
          </cell>
          <cell r="AD412" t="str">
            <v>0</v>
          </cell>
          <cell r="AE412" t="str">
            <v>0</v>
          </cell>
          <cell r="AF412" t="str">
            <v>0</v>
          </cell>
          <cell r="AG412" t="str">
            <v>0</v>
          </cell>
          <cell r="AH412" t="str">
            <v>0</v>
          </cell>
          <cell r="AL412" t="str">
            <v>NonRev Employees/Dependents/IATA Research for OA Travel (P620145)</v>
          </cell>
          <cell r="AM412">
            <v>43087</v>
          </cell>
          <cell r="AN412" t="str">
            <v>0</v>
          </cell>
          <cell r="AO412" t="str">
            <v>0</v>
          </cell>
        </row>
        <row r="413">
          <cell r="B413" t="str">
            <v>KRONOS Biometric Rollout (P520275)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39270</v>
          </cell>
          <cell r="L413">
            <v>0</v>
          </cell>
          <cell r="M413" t="str">
            <v>0</v>
          </cell>
          <cell r="N413" t="str">
            <v>0</v>
          </cell>
          <cell r="O413">
            <v>39270</v>
          </cell>
          <cell r="P413" t="str">
            <v>0</v>
          </cell>
          <cell r="Q413" t="str">
            <v>0</v>
          </cell>
          <cell r="R413" t="str">
            <v>0</v>
          </cell>
          <cell r="S413" t="str">
            <v>0</v>
          </cell>
          <cell r="T413" t="str">
            <v>0</v>
          </cell>
          <cell r="U413" t="str">
            <v>0</v>
          </cell>
          <cell r="V413" t="str">
            <v>0</v>
          </cell>
          <cell r="W413" t="str">
            <v>0</v>
          </cell>
          <cell r="X413" t="str">
            <v>0</v>
          </cell>
          <cell r="Y413" t="str">
            <v>0</v>
          </cell>
          <cell r="Z413" t="str">
            <v>0</v>
          </cell>
          <cell r="AA413" t="str">
            <v>0</v>
          </cell>
          <cell r="AB413" t="str">
            <v>0</v>
          </cell>
          <cell r="AC413" t="str">
            <v>0</v>
          </cell>
          <cell r="AD413" t="str">
            <v>0</v>
          </cell>
          <cell r="AE413" t="str">
            <v>0</v>
          </cell>
          <cell r="AF413" t="str">
            <v>0</v>
          </cell>
          <cell r="AG413" t="str">
            <v>0</v>
          </cell>
          <cell r="AH413">
            <v>516460</v>
          </cell>
          <cell r="AL413" t="str">
            <v>KRONOS Biometric Rollout (P520275)</v>
          </cell>
          <cell r="AM413">
            <v>39270</v>
          </cell>
          <cell r="AN413" t="str">
            <v>0</v>
          </cell>
          <cell r="AO413" t="str">
            <v>0</v>
          </cell>
        </row>
        <row r="414">
          <cell r="B414" t="str">
            <v>southwest.com Products (P620161)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36541</v>
          </cell>
          <cell r="J414">
            <v>0</v>
          </cell>
          <cell r="K414">
            <v>0</v>
          </cell>
          <cell r="L414">
            <v>10856</v>
          </cell>
          <cell r="M414" t="str">
            <v>0</v>
          </cell>
          <cell r="N414" t="str">
            <v>0</v>
          </cell>
          <cell r="O414">
            <v>47397</v>
          </cell>
          <cell r="P414" t="str">
            <v>0</v>
          </cell>
          <cell r="Q414" t="str">
            <v>0</v>
          </cell>
          <cell r="R414" t="str">
            <v>0</v>
          </cell>
          <cell r="S414" t="str">
            <v>0</v>
          </cell>
          <cell r="T414" t="str">
            <v>0</v>
          </cell>
          <cell r="U414" t="str">
            <v>0</v>
          </cell>
          <cell r="V414" t="str">
            <v>0</v>
          </cell>
          <cell r="W414" t="str">
            <v>0</v>
          </cell>
          <cell r="X414" t="str">
            <v>0</v>
          </cell>
          <cell r="Y414" t="str">
            <v>0</v>
          </cell>
          <cell r="Z414" t="str">
            <v>0</v>
          </cell>
          <cell r="AA414" t="str">
            <v>0</v>
          </cell>
          <cell r="AB414" t="str">
            <v>0</v>
          </cell>
          <cell r="AC414" t="str">
            <v>0</v>
          </cell>
          <cell r="AD414" t="str">
            <v>0</v>
          </cell>
          <cell r="AE414" t="str">
            <v>0</v>
          </cell>
          <cell r="AF414" t="str">
            <v>0</v>
          </cell>
          <cell r="AG414" t="str">
            <v>0</v>
          </cell>
          <cell r="AH414" t="str">
            <v>0</v>
          </cell>
          <cell r="AL414" t="str">
            <v>southwest.com Products (P620161)</v>
          </cell>
          <cell r="AM414">
            <v>47397</v>
          </cell>
          <cell r="AN414" t="str">
            <v>0</v>
          </cell>
          <cell r="AO414" t="str">
            <v>0</v>
          </cell>
        </row>
        <row r="415">
          <cell r="B415" t="str">
            <v>SOPI - Ground Operations (P620094)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36190</v>
          </cell>
          <cell r="L415">
            <v>85311</v>
          </cell>
          <cell r="M415" t="str">
            <v>0</v>
          </cell>
          <cell r="N415" t="str">
            <v>0</v>
          </cell>
          <cell r="O415">
            <v>121501</v>
          </cell>
          <cell r="P415" t="str">
            <v>0</v>
          </cell>
          <cell r="Q415" t="str">
            <v>0</v>
          </cell>
          <cell r="R415" t="str">
            <v>0</v>
          </cell>
          <cell r="S415" t="str">
            <v>0</v>
          </cell>
          <cell r="T415" t="str">
            <v>0</v>
          </cell>
          <cell r="U415" t="str">
            <v>0</v>
          </cell>
          <cell r="V415" t="str">
            <v>0</v>
          </cell>
          <cell r="W415" t="str">
            <v>0</v>
          </cell>
          <cell r="X415" t="str">
            <v>0</v>
          </cell>
          <cell r="Y415" t="str">
            <v>0</v>
          </cell>
          <cell r="Z415" t="str">
            <v>0</v>
          </cell>
          <cell r="AA415" t="str">
            <v>0</v>
          </cell>
          <cell r="AB415" t="str">
            <v>0</v>
          </cell>
          <cell r="AC415" t="str">
            <v>0</v>
          </cell>
          <cell r="AD415" t="str">
            <v>0</v>
          </cell>
          <cell r="AE415" t="str">
            <v>0</v>
          </cell>
          <cell r="AF415" t="str">
            <v>0</v>
          </cell>
          <cell r="AG415" t="str">
            <v>0</v>
          </cell>
          <cell r="AH415" t="str">
            <v>0</v>
          </cell>
          <cell r="AL415" t="str">
            <v>SOPI - Ground Operations (P620094)</v>
          </cell>
          <cell r="AM415">
            <v>121501</v>
          </cell>
          <cell r="AN415" t="str">
            <v>0</v>
          </cell>
          <cell r="AO415" t="str">
            <v>0</v>
          </cell>
        </row>
        <row r="416">
          <cell r="B416" t="str">
            <v>Symetry State Tax (P520219)</v>
          </cell>
          <cell r="C416">
            <v>1399</v>
          </cell>
          <cell r="D416">
            <v>1492</v>
          </cell>
          <cell r="E416">
            <v>18966</v>
          </cell>
          <cell r="F416">
            <v>3930</v>
          </cell>
          <cell r="G416">
            <v>7173</v>
          </cell>
          <cell r="H416">
            <v>2436</v>
          </cell>
          <cell r="I416">
            <v>216</v>
          </cell>
          <cell r="J416">
            <v>0</v>
          </cell>
          <cell r="K416">
            <v>0</v>
          </cell>
          <cell r="L416">
            <v>0</v>
          </cell>
          <cell r="M416" t="str">
            <v>0</v>
          </cell>
          <cell r="N416" t="str">
            <v>0</v>
          </cell>
          <cell r="O416">
            <v>35612</v>
          </cell>
          <cell r="P416" t="str">
            <v>0</v>
          </cell>
          <cell r="Q416" t="str">
            <v>0</v>
          </cell>
          <cell r="R416" t="str">
            <v>0</v>
          </cell>
          <cell r="S416" t="str">
            <v>0</v>
          </cell>
          <cell r="T416" t="str">
            <v>0</v>
          </cell>
          <cell r="U416" t="str">
            <v>0</v>
          </cell>
          <cell r="V416" t="str">
            <v>0</v>
          </cell>
          <cell r="W416" t="str">
            <v>0</v>
          </cell>
          <cell r="X416" t="str">
            <v>0</v>
          </cell>
          <cell r="Y416" t="str">
            <v>0</v>
          </cell>
          <cell r="Z416" t="str">
            <v>0</v>
          </cell>
          <cell r="AA416" t="str">
            <v>0</v>
          </cell>
          <cell r="AB416" t="str">
            <v>0</v>
          </cell>
          <cell r="AC416" t="str">
            <v>0</v>
          </cell>
          <cell r="AD416" t="str">
            <v>0</v>
          </cell>
          <cell r="AE416" t="str">
            <v>0</v>
          </cell>
          <cell r="AF416" t="str">
            <v>0</v>
          </cell>
          <cell r="AG416" t="str">
            <v>0</v>
          </cell>
          <cell r="AH416">
            <v>21650</v>
          </cell>
          <cell r="AL416" t="str">
            <v>Symetry State Tax (P520219)</v>
          </cell>
          <cell r="AM416">
            <v>35612</v>
          </cell>
          <cell r="AN416" t="str">
            <v>0</v>
          </cell>
          <cell r="AO416" t="str">
            <v>0</v>
          </cell>
        </row>
        <row r="417">
          <cell r="B417" t="str">
            <v>Legal Edge Upgrade (P520223)</v>
          </cell>
          <cell r="C417">
            <v>0</v>
          </cell>
          <cell r="D417">
            <v>0</v>
          </cell>
          <cell r="E417">
            <v>0</v>
          </cell>
          <cell r="F417">
            <v>35073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 t="str">
            <v>0</v>
          </cell>
          <cell r="N417" t="str">
            <v>0</v>
          </cell>
          <cell r="O417">
            <v>35073</v>
          </cell>
          <cell r="P417" t="str">
            <v>0</v>
          </cell>
          <cell r="Q417" t="str">
            <v>0</v>
          </cell>
          <cell r="R417" t="str">
            <v>0</v>
          </cell>
          <cell r="S417" t="str">
            <v>0</v>
          </cell>
          <cell r="T417" t="str">
            <v>0</v>
          </cell>
          <cell r="U417" t="str">
            <v>0</v>
          </cell>
          <cell r="V417" t="str">
            <v>0</v>
          </cell>
          <cell r="W417" t="str">
            <v>0</v>
          </cell>
          <cell r="X417" t="str">
            <v>0</v>
          </cell>
          <cell r="Y417" t="str">
            <v>0</v>
          </cell>
          <cell r="Z417" t="str">
            <v>0</v>
          </cell>
          <cell r="AA417" t="str">
            <v>0</v>
          </cell>
          <cell r="AB417" t="str">
            <v>0</v>
          </cell>
          <cell r="AC417" t="str">
            <v>0</v>
          </cell>
          <cell r="AD417" t="str">
            <v>0</v>
          </cell>
          <cell r="AE417" t="str">
            <v>0</v>
          </cell>
          <cell r="AF417" t="str">
            <v>0</v>
          </cell>
          <cell r="AG417" t="str">
            <v>0</v>
          </cell>
          <cell r="AH417" t="str">
            <v>0</v>
          </cell>
          <cell r="AL417" t="str">
            <v>Legal Edge Upgrade (P520223)</v>
          </cell>
          <cell r="AM417">
            <v>35073</v>
          </cell>
          <cell r="AN417" t="str">
            <v>0</v>
          </cell>
          <cell r="AO417" t="str">
            <v>0</v>
          </cell>
        </row>
        <row r="418">
          <cell r="B418" t="str">
            <v>AO - InFlight Innovation (P620100)</v>
          </cell>
          <cell r="C418">
            <v>0</v>
          </cell>
          <cell r="D418">
            <v>0</v>
          </cell>
          <cell r="E418">
            <v>606</v>
          </cell>
          <cell r="F418">
            <v>5416</v>
          </cell>
          <cell r="G418">
            <v>7124</v>
          </cell>
          <cell r="H418">
            <v>5994</v>
          </cell>
          <cell r="I418">
            <v>2456</v>
          </cell>
          <cell r="J418">
            <v>2113</v>
          </cell>
          <cell r="K418">
            <v>10419</v>
          </cell>
          <cell r="L418">
            <v>38267</v>
          </cell>
          <cell r="M418" t="str">
            <v>0</v>
          </cell>
          <cell r="N418" t="str">
            <v>0</v>
          </cell>
          <cell r="O418">
            <v>72395</v>
          </cell>
          <cell r="P418" t="str">
            <v>0</v>
          </cell>
          <cell r="Q418" t="str">
            <v>0</v>
          </cell>
          <cell r="R418" t="str">
            <v>0</v>
          </cell>
          <cell r="S418" t="str">
            <v>0</v>
          </cell>
          <cell r="T418" t="str">
            <v>0</v>
          </cell>
          <cell r="U418" t="str">
            <v>0</v>
          </cell>
          <cell r="V418" t="str">
            <v>0</v>
          </cell>
          <cell r="W418" t="str">
            <v>0</v>
          </cell>
          <cell r="X418" t="str">
            <v>0</v>
          </cell>
          <cell r="Y418" t="str">
            <v>0</v>
          </cell>
          <cell r="Z418" t="str">
            <v>0</v>
          </cell>
          <cell r="AA418" t="str">
            <v>0</v>
          </cell>
          <cell r="AB418" t="str">
            <v>0</v>
          </cell>
          <cell r="AC418" t="str">
            <v>0</v>
          </cell>
          <cell r="AD418" t="str">
            <v>0</v>
          </cell>
          <cell r="AE418" t="str">
            <v>0</v>
          </cell>
          <cell r="AF418" t="str">
            <v>0</v>
          </cell>
          <cell r="AG418" t="str">
            <v>0</v>
          </cell>
          <cell r="AH418" t="str">
            <v>0</v>
          </cell>
          <cell r="AL418" t="str">
            <v>AO - InFlight Innovation (P620100)</v>
          </cell>
          <cell r="AM418">
            <v>72395</v>
          </cell>
          <cell r="AN418" t="str">
            <v>0</v>
          </cell>
          <cell r="AO418" t="str">
            <v>0</v>
          </cell>
        </row>
        <row r="419">
          <cell r="B419" t="str">
            <v>Business of IT Build and People (P520017)</v>
          </cell>
          <cell r="C419">
            <v>14036</v>
          </cell>
          <cell r="D419">
            <v>15574</v>
          </cell>
          <cell r="E419">
            <v>3917</v>
          </cell>
          <cell r="F419">
            <v>197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 t="str">
            <v>0</v>
          </cell>
          <cell r="N419" t="str">
            <v>0</v>
          </cell>
          <cell r="O419">
            <v>33724</v>
          </cell>
          <cell r="P419" t="str">
            <v>0</v>
          </cell>
          <cell r="Q419" t="str">
            <v>0</v>
          </cell>
          <cell r="R419" t="str">
            <v>0</v>
          </cell>
          <cell r="S419" t="str">
            <v>0</v>
          </cell>
          <cell r="T419" t="str">
            <v>0</v>
          </cell>
          <cell r="U419" t="str">
            <v>0</v>
          </cell>
          <cell r="V419" t="str">
            <v>0</v>
          </cell>
          <cell r="W419" t="str">
            <v>0</v>
          </cell>
          <cell r="X419" t="str">
            <v>0</v>
          </cell>
          <cell r="Y419" t="str">
            <v>0</v>
          </cell>
          <cell r="Z419" t="str">
            <v>0</v>
          </cell>
          <cell r="AA419" t="str">
            <v>0</v>
          </cell>
          <cell r="AB419" t="str">
            <v>0</v>
          </cell>
          <cell r="AC419" t="str">
            <v>0</v>
          </cell>
          <cell r="AD419" t="str">
            <v>0</v>
          </cell>
          <cell r="AE419" t="str">
            <v>0</v>
          </cell>
          <cell r="AF419" t="str">
            <v>0</v>
          </cell>
          <cell r="AG419" t="str">
            <v>0</v>
          </cell>
          <cell r="AH419">
            <v>20564</v>
          </cell>
          <cell r="AL419" t="str">
            <v>Business of IT Build and People (P520017)</v>
          </cell>
          <cell r="AM419">
            <v>33724</v>
          </cell>
          <cell r="AN419" t="str">
            <v>0</v>
          </cell>
          <cell r="AO419" t="str">
            <v>0</v>
          </cell>
        </row>
        <row r="420">
          <cell r="B420" t="str">
            <v>DING! PPDs FSFS (P620182)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23527</v>
          </cell>
          <cell r="H420">
            <v>9311</v>
          </cell>
          <cell r="I420">
            <v>-100</v>
          </cell>
          <cell r="J420">
            <v>0</v>
          </cell>
          <cell r="K420">
            <v>0</v>
          </cell>
          <cell r="L420">
            <v>0</v>
          </cell>
          <cell r="M420" t="str">
            <v>0</v>
          </cell>
          <cell r="N420" t="str">
            <v>0</v>
          </cell>
          <cell r="O420">
            <v>32738</v>
          </cell>
          <cell r="P420" t="str">
            <v>0</v>
          </cell>
          <cell r="Q420" t="str">
            <v>0</v>
          </cell>
          <cell r="R420" t="str">
            <v>0</v>
          </cell>
          <cell r="S420" t="str">
            <v>0</v>
          </cell>
          <cell r="T420" t="str">
            <v>0</v>
          </cell>
          <cell r="U420" t="str">
            <v>0</v>
          </cell>
          <cell r="V420" t="str">
            <v>0</v>
          </cell>
          <cell r="W420" t="str">
            <v>0</v>
          </cell>
          <cell r="X420" t="str">
            <v>0</v>
          </cell>
          <cell r="Y420" t="str">
            <v>0</v>
          </cell>
          <cell r="Z420" t="str">
            <v>0</v>
          </cell>
          <cell r="AA420" t="str">
            <v>0</v>
          </cell>
          <cell r="AB420" t="str">
            <v>0</v>
          </cell>
          <cell r="AC420" t="str">
            <v>0</v>
          </cell>
          <cell r="AD420" t="str">
            <v>0</v>
          </cell>
          <cell r="AE420" t="str">
            <v>0</v>
          </cell>
          <cell r="AF420" t="str">
            <v>0</v>
          </cell>
          <cell r="AG420" t="str">
            <v>0</v>
          </cell>
          <cell r="AH420" t="str">
            <v>0</v>
          </cell>
          <cell r="AL420" t="str">
            <v>DING! PPDs FSFS (P620182)</v>
          </cell>
          <cell r="AM420">
            <v>32738</v>
          </cell>
          <cell r="AN420" t="str">
            <v>0</v>
          </cell>
          <cell r="AO420" t="str">
            <v>0</v>
          </cell>
        </row>
        <row r="421">
          <cell r="B421" t="str">
            <v>Customer Funds Management - Phase I (P420239)</v>
          </cell>
          <cell r="C421">
            <v>26151</v>
          </cell>
          <cell r="D421">
            <v>4857</v>
          </cell>
          <cell r="E421">
            <v>0</v>
          </cell>
          <cell r="F421">
            <v>49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 t="str">
            <v>0</v>
          </cell>
          <cell r="N421" t="str">
            <v>0</v>
          </cell>
          <cell r="O421">
            <v>31057</v>
          </cell>
          <cell r="P421" t="str">
            <v>0</v>
          </cell>
          <cell r="Q421" t="str">
            <v>0</v>
          </cell>
          <cell r="R421" t="str">
            <v>0</v>
          </cell>
          <cell r="S421" t="str">
            <v>0</v>
          </cell>
          <cell r="T421" t="str">
            <v>0</v>
          </cell>
          <cell r="U421" t="str">
            <v>0</v>
          </cell>
          <cell r="V421" t="str">
            <v>0</v>
          </cell>
          <cell r="W421" t="str">
            <v>0</v>
          </cell>
          <cell r="X421" t="str">
            <v>0</v>
          </cell>
          <cell r="Y421" t="str">
            <v>0</v>
          </cell>
          <cell r="Z421" t="str">
            <v>0</v>
          </cell>
          <cell r="AA421" t="str">
            <v>0</v>
          </cell>
          <cell r="AB421" t="str">
            <v>0</v>
          </cell>
          <cell r="AC421" t="str">
            <v>0</v>
          </cell>
          <cell r="AD421" t="str">
            <v>0</v>
          </cell>
          <cell r="AE421" t="str">
            <v>0</v>
          </cell>
          <cell r="AF421" t="str">
            <v>0</v>
          </cell>
          <cell r="AG421" t="str">
            <v>0</v>
          </cell>
          <cell r="AH421">
            <v>927086</v>
          </cell>
          <cell r="AL421" t="str">
            <v>Customer Funds Management - Phase I (P420239)</v>
          </cell>
          <cell r="AM421">
            <v>31057</v>
          </cell>
          <cell r="AN421" t="str">
            <v>0</v>
          </cell>
          <cell r="AO421" t="str">
            <v>0</v>
          </cell>
        </row>
        <row r="422">
          <cell r="B422" t="str">
            <v>2006 Mainframe Infrastructure Upgrades (P620117)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30943</v>
          </cell>
          <cell r="L422">
            <v>0</v>
          </cell>
          <cell r="M422" t="str">
            <v>0</v>
          </cell>
          <cell r="N422" t="str">
            <v>0</v>
          </cell>
          <cell r="O422">
            <v>30943</v>
          </cell>
          <cell r="P422" t="str">
            <v>0</v>
          </cell>
          <cell r="Q422" t="str">
            <v>0</v>
          </cell>
          <cell r="R422" t="str">
            <v>0</v>
          </cell>
          <cell r="S422" t="str">
            <v>0</v>
          </cell>
          <cell r="T422" t="str">
            <v>0</v>
          </cell>
          <cell r="U422" t="str">
            <v>0</v>
          </cell>
          <cell r="V422" t="str">
            <v>0</v>
          </cell>
          <cell r="W422" t="str">
            <v>0</v>
          </cell>
          <cell r="X422" t="str">
            <v>0</v>
          </cell>
          <cell r="Y422" t="str">
            <v>0</v>
          </cell>
          <cell r="Z422" t="str">
            <v>0</v>
          </cell>
          <cell r="AA422" t="str">
            <v>0</v>
          </cell>
          <cell r="AB422" t="str">
            <v>0</v>
          </cell>
          <cell r="AC422" t="str">
            <v>0</v>
          </cell>
          <cell r="AD422" t="str">
            <v>0</v>
          </cell>
          <cell r="AE422" t="str">
            <v>0</v>
          </cell>
          <cell r="AF422" t="str">
            <v>0</v>
          </cell>
          <cell r="AG422" t="str">
            <v>0</v>
          </cell>
          <cell r="AH422" t="str">
            <v>0</v>
          </cell>
          <cell r="AL422" t="str">
            <v>2006 Mainframe Infrastructure Upgrades (P620117)</v>
          </cell>
          <cell r="AM422">
            <v>30943</v>
          </cell>
          <cell r="AN422" t="str">
            <v>0</v>
          </cell>
          <cell r="AO422" t="str">
            <v>0</v>
          </cell>
        </row>
        <row r="423">
          <cell r="B423" t="str">
            <v>2006 - ATCView (OTIS WebView for ATC) (P620144)</v>
          </cell>
          <cell r="C423" t="str">
            <v>0</v>
          </cell>
          <cell r="D423" t="str">
            <v>0</v>
          </cell>
          <cell r="E423" t="str">
            <v>0</v>
          </cell>
          <cell r="F423" t="str">
            <v>0</v>
          </cell>
          <cell r="G423" t="str">
            <v>0</v>
          </cell>
          <cell r="H423" t="str">
            <v>0</v>
          </cell>
          <cell r="I423" t="str">
            <v>0</v>
          </cell>
          <cell r="J423" t="str">
            <v>0</v>
          </cell>
          <cell r="K423" t="str">
            <v>0</v>
          </cell>
          <cell r="L423" t="str">
            <v>0</v>
          </cell>
          <cell r="M423" t="str">
            <v>0</v>
          </cell>
          <cell r="N423" t="str">
            <v>0</v>
          </cell>
          <cell r="O423" t="str">
            <v>0</v>
          </cell>
          <cell r="P423" t="str">
            <v>0</v>
          </cell>
          <cell r="Q423" t="str">
            <v>0</v>
          </cell>
          <cell r="R423" t="str">
            <v>0</v>
          </cell>
          <cell r="S423" t="str">
            <v>0</v>
          </cell>
          <cell r="T423" t="str">
            <v>0</v>
          </cell>
          <cell r="U423" t="str">
            <v>0</v>
          </cell>
          <cell r="V423" t="str">
            <v>0</v>
          </cell>
          <cell r="W423" t="str">
            <v>0</v>
          </cell>
          <cell r="X423" t="str">
            <v>0</v>
          </cell>
          <cell r="Y423" t="str">
            <v>0</v>
          </cell>
          <cell r="Z423" t="str">
            <v>0</v>
          </cell>
          <cell r="AA423" t="str">
            <v>0</v>
          </cell>
          <cell r="AB423" t="str">
            <v>0</v>
          </cell>
          <cell r="AC423" t="str">
            <v>0</v>
          </cell>
          <cell r="AD423" t="str">
            <v>0</v>
          </cell>
          <cell r="AE423" t="str">
            <v>0</v>
          </cell>
          <cell r="AF423" t="str">
            <v>0</v>
          </cell>
          <cell r="AG423" t="str">
            <v>0</v>
          </cell>
          <cell r="AH423" t="str">
            <v>0</v>
          </cell>
          <cell r="AL423" t="str">
            <v>2006 - ATCView (OTIS WebView for ATC) (P620144)</v>
          </cell>
          <cell r="AM423" t="str">
            <v>0</v>
          </cell>
          <cell r="AN423" t="str">
            <v>0</v>
          </cell>
          <cell r="AO423" t="str">
            <v>0</v>
          </cell>
        </row>
        <row r="424">
          <cell r="B424" t="str">
            <v>EDW - STARR (P520268)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30000</v>
          </cell>
          <cell r="K424">
            <v>0</v>
          </cell>
          <cell r="L424">
            <v>2475</v>
          </cell>
          <cell r="M424" t="str">
            <v>0</v>
          </cell>
          <cell r="N424" t="str">
            <v>0</v>
          </cell>
          <cell r="O424">
            <v>32475</v>
          </cell>
          <cell r="P424" t="str">
            <v>0</v>
          </cell>
          <cell r="Q424" t="str">
            <v>0</v>
          </cell>
          <cell r="R424" t="str">
            <v>0</v>
          </cell>
          <cell r="S424" t="str">
            <v>0</v>
          </cell>
          <cell r="T424" t="str">
            <v>0</v>
          </cell>
          <cell r="U424" t="str">
            <v>0</v>
          </cell>
          <cell r="V424" t="str">
            <v>0</v>
          </cell>
          <cell r="W424" t="str">
            <v>0</v>
          </cell>
          <cell r="X424" t="str">
            <v>0</v>
          </cell>
          <cell r="Y424" t="str">
            <v>0</v>
          </cell>
          <cell r="Z424" t="str">
            <v>0</v>
          </cell>
          <cell r="AA424" t="str">
            <v>0</v>
          </cell>
          <cell r="AB424" t="str">
            <v>0</v>
          </cell>
          <cell r="AC424" t="str">
            <v>0</v>
          </cell>
          <cell r="AD424" t="str">
            <v>0</v>
          </cell>
          <cell r="AE424" t="str">
            <v>0</v>
          </cell>
          <cell r="AF424" t="str">
            <v>0</v>
          </cell>
          <cell r="AG424" t="str">
            <v>0</v>
          </cell>
          <cell r="AH424" t="str">
            <v>0</v>
          </cell>
          <cell r="AL424" t="str">
            <v>EDW - STARR (P520268)</v>
          </cell>
          <cell r="AM424">
            <v>32475</v>
          </cell>
          <cell r="AN424" t="str">
            <v>0</v>
          </cell>
          <cell r="AO424" t="str">
            <v>0</v>
          </cell>
        </row>
        <row r="425">
          <cell r="B425" t="str">
            <v>2005 - Data Network Infrastructure Upgrades (P520102)</v>
          </cell>
          <cell r="C425">
            <v>0</v>
          </cell>
          <cell r="D425">
            <v>0</v>
          </cell>
          <cell r="E425">
            <v>29301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 t="str">
            <v>0</v>
          </cell>
          <cell r="N425" t="str">
            <v>0</v>
          </cell>
          <cell r="O425">
            <v>29301</v>
          </cell>
          <cell r="P425" t="str">
            <v>0</v>
          </cell>
          <cell r="Q425" t="str">
            <v>0</v>
          </cell>
          <cell r="R425" t="str">
            <v>0</v>
          </cell>
          <cell r="S425" t="str">
            <v>0</v>
          </cell>
          <cell r="T425" t="str">
            <v>0</v>
          </cell>
          <cell r="U425" t="str">
            <v>0</v>
          </cell>
          <cell r="V425" t="str">
            <v>0</v>
          </cell>
          <cell r="W425" t="str">
            <v>0</v>
          </cell>
          <cell r="X425" t="str">
            <v>0</v>
          </cell>
          <cell r="Y425" t="str">
            <v>0</v>
          </cell>
          <cell r="Z425" t="str">
            <v>0</v>
          </cell>
          <cell r="AA425" t="str">
            <v>0</v>
          </cell>
          <cell r="AB425" t="str">
            <v>0</v>
          </cell>
          <cell r="AC425" t="str">
            <v>0</v>
          </cell>
          <cell r="AD425" t="str">
            <v>0</v>
          </cell>
          <cell r="AE425" t="str">
            <v>0</v>
          </cell>
          <cell r="AF425" t="str">
            <v>0</v>
          </cell>
          <cell r="AG425" t="str">
            <v>0</v>
          </cell>
          <cell r="AH425">
            <v>195682</v>
          </cell>
          <cell r="AL425" t="str">
            <v>2005 - Data Network Infrastructure Upgrades (P520102)</v>
          </cell>
          <cell r="AM425">
            <v>29301</v>
          </cell>
          <cell r="AN425" t="str">
            <v>0</v>
          </cell>
          <cell r="AO425" t="str">
            <v>0</v>
          </cell>
        </row>
        <row r="426">
          <cell r="B426" t="str">
            <v>Emergency Activation and Response System (P620113)</v>
          </cell>
          <cell r="C426" t="str">
            <v>0</v>
          </cell>
          <cell r="D426" t="str">
            <v>0</v>
          </cell>
          <cell r="E426" t="str">
            <v>0</v>
          </cell>
          <cell r="F426" t="str">
            <v>0</v>
          </cell>
          <cell r="G426" t="str">
            <v>0</v>
          </cell>
          <cell r="H426" t="str">
            <v>0</v>
          </cell>
          <cell r="I426" t="str">
            <v>0</v>
          </cell>
          <cell r="J426" t="str">
            <v>0</v>
          </cell>
          <cell r="K426" t="str">
            <v>0</v>
          </cell>
          <cell r="L426" t="str">
            <v>0</v>
          </cell>
          <cell r="M426" t="str">
            <v>0</v>
          </cell>
          <cell r="N426" t="str">
            <v>0</v>
          </cell>
          <cell r="O426" t="str">
            <v>0</v>
          </cell>
          <cell r="P426" t="str">
            <v>0</v>
          </cell>
          <cell r="Q426" t="str">
            <v>0</v>
          </cell>
          <cell r="R426" t="str">
            <v>0</v>
          </cell>
          <cell r="S426" t="str">
            <v>0</v>
          </cell>
          <cell r="T426" t="str">
            <v>0</v>
          </cell>
          <cell r="U426" t="str">
            <v>0</v>
          </cell>
          <cell r="V426" t="str">
            <v>0</v>
          </cell>
          <cell r="W426" t="str">
            <v>0</v>
          </cell>
          <cell r="X426" t="str">
            <v>0</v>
          </cell>
          <cell r="Y426" t="str">
            <v>0</v>
          </cell>
          <cell r="Z426" t="str">
            <v>0</v>
          </cell>
          <cell r="AA426" t="str">
            <v>0</v>
          </cell>
          <cell r="AB426" t="str">
            <v>0</v>
          </cell>
          <cell r="AC426" t="str">
            <v>0</v>
          </cell>
          <cell r="AD426" t="str">
            <v>0</v>
          </cell>
          <cell r="AE426" t="str">
            <v>0</v>
          </cell>
          <cell r="AF426" t="str">
            <v>0</v>
          </cell>
          <cell r="AG426" t="str">
            <v>0</v>
          </cell>
          <cell r="AH426" t="str">
            <v>0</v>
          </cell>
          <cell r="AL426" t="str">
            <v>Emergency Activation and Response System (P620113)</v>
          </cell>
          <cell r="AM426" t="str">
            <v>0</v>
          </cell>
          <cell r="AN426" t="str">
            <v>0</v>
          </cell>
          <cell r="AO426" t="str">
            <v>0</v>
          </cell>
        </row>
        <row r="427">
          <cell r="B427" t="str">
            <v>Sarbanes Oxley Documentation Storage (P420177)</v>
          </cell>
          <cell r="C427">
            <v>0</v>
          </cell>
          <cell r="D427">
            <v>0</v>
          </cell>
          <cell r="E427">
            <v>0</v>
          </cell>
          <cell r="F427">
            <v>2756</v>
          </cell>
          <cell r="G427">
            <v>-2756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12500</v>
          </cell>
          <cell r="N427">
            <v>0</v>
          </cell>
          <cell r="O427">
            <v>12500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 t="str">
            <v>0</v>
          </cell>
          <cell r="AG427" t="str">
            <v>0</v>
          </cell>
          <cell r="AH427">
            <v>258704</v>
          </cell>
          <cell r="AL427" t="str">
            <v>Sarbanes Oxley Documentation Storage (P420177)</v>
          </cell>
          <cell r="AM427">
            <v>12500</v>
          </cell>
          <cell r="AN427">
            <v>0</v>
          </cell>
          <cell r="AO427">
            <v>0</v>
          </cell>
        </row>
        <row r="428">
          <cell r="B428" t="str">
            <v>southwest.com Reservations (P620160)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24041</v>
          </cell>
          <cell r="H428">
            <v>0</v>
          </cell>
          <cell r="I428">
            <v>0</v>
          </cell>
          <cell r="J428">
            <v>0</v>
          </cell>
          <cell r="K428">
            <v>900</v>
          </cell>
          <cell r="L428">
            <v>21503</v>
          </cell>
          <cell r="M428" t="str">
            <v>0</v>
          </cell>
          <cell r="N428" t="str">
            <v>0</v>
          </cell>
          <cell r="O428">
            <v>46444</v>
          </cell>
          <cell r="P428" t="str">
            <v>0</v>
          </cell>
          <cell r="Q428" t="str">
            <v>0</v>
          </cell>
          <cell r="R428" t="str">
            <v>0</v>
          </cell>
          <cell r="S428" t="str">
            <v>0</v>
          </cell>
          <cell r="T428" t="str">
            <v>0</v>
          </cell>
          <cell r="U428" t="str">
            <v>0</v>
          </cell>
          <cell r="V428" t="str">
            <v>0</v>
          </cell>
          <cell r="W428" t="str">
            <v>0</v>
          </cell>
          <cell r="X428" t="str">
            <v>0</v>
          </cell>
          <cell r="Y428" t="str">
            <v>0</v>
          </cell>
          <cell r="Z428" t="str">
            <v>0</v>
          </cell>
          <cell r="AA428" t="str">
            <v>0</v>
          </cell>
          <cell r="AB428" t="str">
            <v>0</v>
          </cell>
          <cell r="AC428" t="str">
            <v>0</v>
          </cell>
          <cell r="AD428" t="str">
            <v>0</v>
          </cell>
          <cell r="AE428" t="str">
            <v>0</v>
          </cell>
          <cell r="AF428" t="str">
            <v>0</v>
          </cell>
          <cell r="AG428" t="str">
            <v>0</v>
          </cell>
          <cell r="AH428" t="str">
            <v>0</v>
          </cell>
          <cell r="AL428" t="str">
            <v>southwest.com Reservations (P620160)</v>
          </cell>
          <cell r="AM428">
            <v>46444</v>
          </cell>
          <cell r="AN428" t="str">
            <v>0</v>
          </cell>
          <cell r="AO428" t="str">
            <v>0</v>
          </cell>
        </row>
        <row r="429">
          <cell r="B429" t="str">
            <v>southwest.com projects (P435003)</v>
          </cell>
          <cell r="C429">
            <v>21020</v>
          </cell>
          <cell r="D429">
            <v>-700</v>
          </cell>
          <cell r="E429">
            <v>1282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 t="str">
            <v>0</v>
          </cell>
          <cell r="N429" t="str">
            <v>0</v>
          </cell>
          <cell r="O429">
            <v>21602</v>
          </cell>
          <cell r="P429" t="str">
            <v>0</v>
          </cell>
          <cell r="Q429" t="str">
            <v>0</v>
          </cell>
          <cell r="R429" t="str">
            <v>0</v>
          </cell>
          <cell r="S429" t="str">
            <v>0</v>
          </cell>
          <cell r="T429" t="str">
            <v>0</v>
          </cell>
          <cell r="U429" t="str">
            <v>0</v>
          </cell>
          <cell r="V429" t="str">
            <v>0</v>
          </cell>
          <cell r="W429" t="str">
            <v>0</v>
          </cell>
          <cell r="X429" t="str">
            <v>0</v>
          </cell>
          <cell r="Y429" t="str">
            <v>0</v>
          </cell>
          <cell r="Z429" t="str">
            <v>0</v>
          </cell>
          <cell r="AA429" t="str">
            <v>0</v>
          </cell>
          <cell r="AB429" t="str">
            <v>0</v>
          </cell>
          <cell r="AC429" t="str">
            <v>0</v>
          </cell>
          <cell r="AD429" t="str">
            <v>0</v>
          </cell>
          <cell r="AE429" t="str">
            <v>0</v>
          </cell>
          <cell r="AF429" t="str">
            <v>0</v>
          </cell>
          <cell r="AG429" t="str">
            <v>0</v>
          </cell>
          <cell r="AH429">
            <v>318720</v>
          </cell>
          <cell r="AL429" t="str">
            <v>southwest.com projects (P435003)</v>
          </cell>
          <cell r="AM429">
            <v>21602</v>
          </cell>
          <cell r="AN429" t="str">
            <v>0</v>
          </cell>
          <cell r="AO429" t="str">
            <v>0</v>
          </cell>
        </row>
        <row r="430">
          <cell r="B430" t="str">
            <v>Unix LDAP integration (P620130)</v>
          </cell>
          <cell r="C430" t="str">
            <v>0</v>
          </cell>
          <cell r="D430" t="str">
            <v>0</v>
          </cell>
          <cell r="E430" t="str">
            <v>0</v>
          </cell>
          <cell r="F430" t="str">
            <v>0</v>
          </cell>
          <cell r="G430" t="str">
            <v>0</v>
          </cell>
          <cell r="H430" t="str">
            <v>0</v>
          </cell>
          <cell r="I430" t="str">
            <v>0</v>
          </cell>
          <cell r="J430" t="str">
            <v>0</v>
          </cell>
          <cell r="K430" t="str">
            <v>0</v>
          </cell>
          <cell r="L430" t="str">
            <v>0</v>
          </cell>
          <cell r="M430" t="str">
            <v>0</v>
          </cell>
          <cell r="N430" t="str">
            <v>0</v>
          </cell>
          <cell r="O430" t="str">
            <v>0</v>
          </cell>
          <cell r="P430" t="str">
            <v>0</v>
          </cell>
          <cell r="Q430" t="str">
            <v>0</v>
          </cell>
          <cell r="R430" t="str">
            <v>0</v>
          </cell>
          <cell r="S430" t="str">
            <v>0</v>
          </cell>
          <cell r="T430" t="str">
            <v>0</v>
          </cell>
          <cell r="U430" t="str">
            <v>0</v>
          </cell>
          <cell r="V430" t="str">
            <v>0</v>
          </cell>
          <cell r="W430" t="str">
            <v>0</v>
          </cell>
          <cell r="X430" t="str">
            <v>0</v>
          </cell>
          <cell r="Y430" t="str">
            <v>0</v>
          </cell>
          <cell r="Z430" t="str">
            <v>0</v>
          </cell>
          <cell r="AA430" t="str">
            <v>0</v>
          </cell>
          <cell r="AB430" t="str">
            <v>0</v>
          </cell>
          <cell r="AC430" t="str">
            <v>0</v>
          </cell>
          <cell r="AD430" t="str">
            <v>0</v>
          </cell>
          <cell r="AE430" t="str">
            <v>0</v>
          </cell>
          <cell r="AF430" t="str">
            <v>0</v>
          </cell>
          <cell r="AG430" t="str">
            <v>0</v>
          </cell>
          <cell r="AH430" t="str">
            <v>0</v>
          </cell>
          <cell r="AL430" t="str">
            <v>Unix LDAP integration (P620130)</v>
          </cell>
          <cell r="AM430" t="str">
            <v>0</v>
          </cell>
          <cell r="AN430" t="str">
            <v>0</v>
          </cell>
          <cell r="AO430" t="str">
            <v>0</v>
          </cell>
        </row>
        <row r="431">
          <cell r="B431" t="str">
            <v>Crystal Integration &amp; Technology Alignment (P620206)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18575</v>
          </cell>
          <cell r="L431">
            <v>0</v>
          </cell>
          <cell r="M431" t="str">
            <v>0</v>
          </cell>
          <cell r="N431" t="str">
            <v>0</v>
          </cell>
          <cell r="O431">
            <v>18575</v>
          </cell>
          <cell r="P431" t="str">
            <v>0</v>
          </cell>
          <cell r="Q431" t="str">
            <v>0</v>
          </cell>
          <cell r="R431" t="str">
            <v>0</v>
          </cell>
          <cell r="S431" t="str">
            <v>0</v>
          </cell>
          <cell r="T431" t="str">
            <v>0</v>
          </cell>
          <cell r="U431" t="str">
            <v>0</v>
          </cell>
          <cell r="V431" t="str">
            <v>0</v>
          </cell>
          <cell r="W431" t="str">
            <v>0</v>
          </cell>
          <cell r="X431" t="str">
            <v>0</v>
          </cell>
          <cell r="Y431" t="str">
            <v>0</v>
          </cell>
          <cell r="Z431" t="str">
            <v>0</v>
          </cell>
          <cell r="AA431" t="str">
            <v>0</v>
          </cell>
          <cell r="AB431" t="str">
            <v>0</v>
          </cell>
          <cell r="AC431" t="str">
            <v>0</v>
          </cell>
          <cell r="AD431" t="str">
            <v>0</v>
          </cell>
          <cell r="AE431" t="str">
            <v>0</v>
          </cell>
          <cell r="AF431" t="str">
            <v>0</v>
          </cell>
          <cell r="AG431" t="str">
            <v>0</v>
          </cell>
          <cell r="AH431" t="str">
            <v>0</v>
          </cell>
          <cell r="AL431" t="str">
            <v>Crystal Integration &amp; Technology Alignment (P620206)</v>
          </cell>
          <cell r="AM431">
            <v>18575</v>
          </cell>
          <cell r="AN431" t="str">
            <v>0</v>
          </cell>
          <cell r="AO431" t="str">
            <v>0</v>
          </cell>
        </row>
        <row r="432">
          <cell r="B432" t="str">
            <v>2006 File Services Migration - Phase I  (P620108)</v>
          </cell>
          <cell r="C432" t="str">
            <v>0</v>
          </cell>
          <cell r="D432" t="str">
            <v>0</v>
          </cell>
          <cell r="E432" t="str">
            <v>0</v>
          </cell>
          <cell r="F432" t="str">
            <v>0</v>
          </cell>
          <cell r="G432" t="str">
            <v>0</v>
          </cell>
          <cell r="H432" t="str">
            <v>0</v>
          </cell>
          <cell r="I432" t="str">
            <v>0</v>
          </cell>
          <cell r="J432" t="str">
            <v>0</v>
          </cell>
          <cell r="K432" t="str">
            <v>0</v>
          </cell>
          <cell r="L432" t="str">
            <v>0</v>
          </cell>
          <cell r="M432" t="str">
            <v>0</v>
          </cell>
          <cell r="N432" t="str">
            <v>0</v>
          </cell>
          <cell r="O432" t="str">
            <v>0</v>
          </cell>
          <cell r="P432" t="str">
            <v>0</v>
          </cell>
          <cell r="Q432" t="str">
            <v>0</v>
          </cell>
          <cell r="R432" t="str">
            <v>0</v>
          </cell>
          <cell r="S432" t="str">
            <v>0</v>
          </cell>
          <cell r="T432" t="str">
            <v>0</v>
          </cell>
          <cell r="U432" t="str">
            <v>0</v>
          </cell>
          <cell r="V432" t="str">
            <v>0</v>
          </cell>
          <cell r="W432" t="str">
            <v>0</v>
          </cell>
          <cell r="X432" t="str">
            <v>0</v>
          </cell>
          <cell r="Y432" t="str">
            <v>0</v>
          </cell>
          <cell r="Z432" t="str">
            <v>0</v>
          </cell>
          <cell r="AA432" t="str">
            <v>0</v>
          </cell>
          <cell r="AB432" t="str">
            <v>0</v>
          </cell>
          <cell r="AC432" t="str">
            <v>0</v>
          </cell>
          <cell r="AD432" t="str">
            <v>0</v>
          </cell>
          <cell r="AE432" t="str">
            <v>0</v>
          </cell>
          <cell r="AF432" t="str">
            <v>0</v>
          </cell>
          <cell r="AG432" t="str">
            <v>0</v>
          </cell>
          <cell r="AH432" t="str">
            <v>0</v>
          </cell>
          <cell r="AL432" t="str">
            <v>2006 File Services Migration - Phase I  (P620108)</v>
          </cell>
          <cell r="AM432" t="str">
            <v>0</v>
          </cell>
          <cell r="AN432" t="str">
            <v>0</v>
          </cell>
          <cell r="AO432" t="str">
            <v>0</v>
          </cell>
        </row>
        <row r="433">
          <cell r="B433" t="str">
            <v>LAS CUSS Bagging/Off Airport Checkin (P520245)</v>
          </cell>
          <cell r="C433">
            <v>0</v>
          </cell>
          <cell r="D433">
            <v>2471</v>
          </cell>
          <cell r="E433">
            <v>3944</v>
          </cell>
          <cell r="F433">
            <v>4176</v>
          </cell>
          <cell r="G433">
            <v>3685</v>
          </cell>
          <cell r="H433">
            <v>1621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 t="str">
            <v>0</v>
          </cell>
          <cell r="N433" t="str">
            <v>0</v>
          </cell>
          <cell r="O433">
            <v>15897</v>
          </cell>
          <cell r="P433" t="str">
            <v>0</v>
          </cell>
          <cell r="Q433" t="str">
            <v>0</v>
          </cell>
          <cell r="R433" t="str">
            <v>0</v>
          </cell>
          <cell r="S433" t="str">
            <v>0</v>
          </cell>
          <cell r="T433" t="str">
            <v>0</v>
          </cell>
          <cell r="U433" t="str">
            <v>0</v>
          </cell>
          <cell r="V433" t="str">
            <v>0</v>
          </cell>
          <cell r="W433" t="str">
            <v>0</v>
          </cell>
          <cell r="X433" t="str">
            <v>0</v>
          </cell>
          <cell r="Y433" t="str">
            <v>0</v>
          </cell>
          <cell r="Z433" t="str">
            <v>0</v>
          </cell>
          <cell r="AA433" t="str">
            <v>0</v>
          </cell>
          <cell r="AB433" t="str">
            <v>0</v>
          </cell>
          <cell r="AC433" t="str">
            <v>0</v>
          </cell>
          <cell r="AD433" t="str">
            <v>0</v>
          </cell>
          <cell r="AE433" t="str">
            <v>0</v>
          </cell>
          <cell r="AF433" t="str">
            <v>0</v>
          </cell>
          <cell r="AG433" t="str">
            <v>0</v>
          </cell>
          <cell r="AH433">
            <v>18950</v>
          </cell>
          <cell r="AL433" t="str">
            <v>LAS CUSS Bagging/Off Airport Checkin (P520245)</v>
          </cell>
          <cell r="AM433">
            <v>15897</v>
          </cell>
          <cell r="AN433" t="str">
            <v>0</v>
          </cell>
          <cell r="AO433" t="str">
            <v>0</v>
          </cell>
        </row>
        <row r="434">
          <cell r="B434" t="str">
            <v>Airport Application Suite - Watchlist (P12421D)</v>
          </cell>
          <cell r="C434">
            <v>1076</v>
          </cell>
          <cell r="D434">
            <v>9394</v>
          </cell>
          <cell r="E434">
            <v>0</v>
          </cell>
          <cell r="F434">
            <v>3840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 t="str">
            <v>0</v>
          </cell>
          <cell r="N434" t="str">
            <v>0</v>
          </cell>
          <cell r="O434">
            <v>14310</v>
          </cell>
          <cell r="P434" t="str">
            <v>0</v>
          </cell>
          <cell r="Q434" t="str">
            <v>0</v>
          </cell>
          <cell r="R434" t="str">
            <v>0</v>
          </cell>
          <cell r="S434" t="str">
            <v>0</v>
          </cell>
          <cell r="T434" t="str">
            <v>0</v>
          </cell>
          <cell r="U434" t="str">
            <v>0</v>
          </cell>
          <cell r="V434" t="str">
            <v>0</v>
          </cell>
          <cell r="W434" t="str">
            <v>0</v>
          </cell>
          <cell r="X434" t="str">
            <v>0</v>
          </cell>
          <cell r="Y434" t="str">
            <v>0</v>
          </cell>
          <cell r="Z434" t="str">
            <v>0</v>
          </cell>
          <cell r="AA434" t="str">
            <v>0</v>
          </cell>
          <cell r="AB434" t="str">
            <v>0</v>
          </cell>
          <cell r="AC434" t="str">
            <v>0</v>
          </cell>
          <cell r="AD434" t="str">
            <v>0</v>
          </cell>
          <cell r="AE434" t="str">
            <v>0</v>
          </cell>
          <cell r="AF434" t="str">
            <v>0</v>
          </cell>
          <cell r="AG434">
            <v>479877</v>
          </cell>
          <cell r="AH434">
            <v>112102</v>
          </cell>
          <cell r="AL434" t="str">
            <v>Airport Application Suite - Watchlist (P12421D)</v>
          </cell>
          <cell r="AM434">
            <v>14310</v>
          </cell>
          <cell r="AN434" t="str">
            <v>0</v>
          </cell>
          <cell r="AO434" t="str">
            <v>0</v>
          </cell>
        </row>
        <row r="435">
          <cell r="B435" t="str">
            <v>CMS Pairs &amp; Lines Phase II - Vacation Bid/Award (P420020)</v>
          </cell>
          <cell r="C435">
            <v>7386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5676</v>
          </cell>
          <cell r="K435">
            <v>0</v>
          </cell>
          <cell r="L435">
            <v>0</v>
          </cell>
          <cell r="M435" t="str">
            <v>0</v>
          </cell>
          <cell r="N435" t="str">
            <v>0</v>
          </cell>
          <cell r="O435">
            <v>13062</v>
          </cell>
          <cell r="P435" t="str">
            <v>0</v>
          </cell>
          <cell r="Q435" t="str">
            <v>0</v>
          </cell>
          <cell r="R435" t="str">
            <v>0</v>
          </cell>
          <cell r="S435" t="str">
            <v>0</v>
          </cell>
          <cell r="T435" t="str">
            <v>0</v>
          </cell>
          <cell r="U435" t="str">
            <v>0</v>
          </cell>
          <cell r="V435" t="str">
            <v>0</v>
          </cell>
          <cell r="W435" t="str">
            <v>0</v>
          </cell>
          <cell r="X435" t="str">
            <v>0</v>
          </cell>
          <cell r="Y435" t="str">
            <v>0</v>
          </cell>
          <cell r="Z435" t="str">
            <v>0</v>
          </cell>
          <cell r="AA435" t="str">
            <v>0</v>
          </cell>
          <cell r="AB435" t="str">
            <v>0</v>
          </cell>
          <cell r="AC435" t="str">
            <v>0</v>
          </cell>
          <cell r="AD435" t="str">
            <v>0</v>
          </cell>
          <cell r="AE435" t="str">
            <v>0</v>
          </cell>
          <cell r="AF435" t="str">
            <v>0</v>
          </cell>
          <cell r="AG435" t="str">
            <v>0</v>
          </cell>
          <cell r="AH435">
            <v>707232</v>
          </cell>
          <cell r="AL435" t="str">
            <v>CMS Pairs &amp; Lines Phase II - Vacation Bid/Award (P420020)</v>
          </cell>
          <cell r="AM435">
            <v>13062</v>
          </cell>
          <cell r="AN435" t="str">
            <v>0</v>
          </cell>
          <cell r="AO435" t="str">
            <v>0</v>
          </cell>
        </row>
        <row r="436">
          <cell r="B436" t="str">
            <v>MTS HandHeld Rewrite (P520108)</v>
          </cell>
          <cell r="C436" t="str">
            <v>0</v>
          </cell>
          <cell r="D436" t="str">
            <v>0</v>
          </cell>
          <cell r="E436" t="str">
            <v>0</v>
          </cell>
          <cell r="F436" t="str">
            <v>0</v>
          </cell>
          <cell r="G436" t="str">
            <v>0</v>
          </cell>
          <cell r="H436" t="str">
            <v>0</v>
          </cell>
          <cell r="I436" t="str">
            <v>0</v>
          </cell>
          <cell r="J436" t="str">
            <v>0</v>
          </cell>
          <cell r="K436" t="str">
            <v>0</v>
          </cell>
          <cell r="L436" t="str">
            <v>0</v>
          </cell>
          <cell r="M436" t="str">
            <v>0</v>
          </cell>
          <cell r="N436" t="str">
            <v>0</v>
          </cell>
          <cell r="O436" t="str">
            <v>0</v>
          </cell>
          <cell r="P436" t="str">
            <v>0</v>
          </cell>
          <cell r="Q436" t="str">
            <v>0</v>
          </cell>
          <cell r="R436" t="str">
            <v>0</v>
          </cell>
          <cell r="S436" t="str">
            <v>0</v>
          </cell>
          <cell r="T436" t="str">
            <v>0</v>
          </cell>
          <cell r="U436" t="str">
            <v>0</v>
          </cell>
          <cell r="V436" t="str">
            <v>0</v>
          </cell>
          <cell r="W436" t="str">
            <v>0</v>
          </cell>
          <cell r="X436" t="str">
            <v>0</v>
          </cell>
          <cell r="Y436" t="str">
            <v>0</v>
          </cell>
          <cell r="Z436" t="str">
            <v>0</v>
          </cell>
          <cell r="AA436" t="str">
            <v>0</v>
          </cell>
          <cell r="AB436" t="str">
            <v>0</v>
          </cell>
          <cell r="AC436" t="str">
            <v>0</v>
          </cell>
          <cell r="AD436" t="str">
            <v>0</v>
          </cell>
          <cell r="AE436" t="str">
            <v>0</v>
          </cell>
          <cell r="AF436" t="str">
            <v>0</v>
          </cell>
          <cell r="AG436" t="str">
            <v>0</v>
          </cell>
          <cell r="AH436" t="str">
            <v>0</v>
          </cell>
          <cell r="AL436" t="str">
            <v>MTS HandHeld Rewrite (P520108)</v>
          </cell>
          <cell r="AM436" t="str">
            <v>0</v>
          </cell>
          <cell r="AN436" t="str">
            <v>0</v>
          </cell>
          <cell r="AO436" t="str">
            <v>0</v>
          </cell>
        </row>
        <row r="437">
          <cell r="B437" t="str">
            <v>AAS - Ticketing (P420249)</v>
          </cell>
          <cell r="C437">
            <v>8285</v>
          </cell>
          <cell r="D437">
            <v>4783</v>
          </cell>
          <cell r="E437">
            <v>0</v>
          </cell>
          <cell r="F437">
            <v>-958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 t="str">
            <v>0</v>
          </cell>
          <cell r="N437" t="str">
            <v>0</v>
          </cell>
          <cell r="O437">
            <v>12110</v>
          </cell>
          <cell r="P437" t="str">
            <v>0</v>
          </cell>
          <cell r="Q437" t="str">
            <v>0</v>
          </cell>
          <cell r="R437" t="str">
            <v>0</v>
          </cell>
          <cell r="S437" t="str">
            <v>0</v>
          </cell>
          <cell r="T437" t="str">
            <v>0</v>
          </cell>
          <cell r="U437" t="str">
            <v>0</v>
          </cell>
          <cell r="V437" t="str">
            <v>0</v>
          </cell>
          <cell r="W437" t="str">
            <v>0</v>
          </cell>
          <cell r="X437" t="str">
            <v>0</v>
          </cell>
          <cell r="Y437" t="str">
            <v>0</v>
          </cell>
          <cell r="Z437" t="str">
            <v>0</v>
          </cell>
          <cell r="AA437" t="str">
            <v>0</v>
          </cell>
          <cell r="AB437" t="str">
            <v>0</v>
          </cell>
          <cell r="AC437" t="str">
            <v>0</v>
          </cell>
          <cell r="AD437" t="str">
            <v>0</v>
          </cell>
          <cell r="AE437" t="str">
            <v>0</v>
          </cell>
          <cell r="AF437" t="str">
            <v>0</v>
          </cell>
          <cell r="AG437" t="str">
            <v>0</v>
          </cell>
          <cell r="AH437">
            <v>7529</v>
          </cell>
          <cell r="AL437" t="str">
            <v>AAS - Ticketing (P420249)</v>
          </cell>
          <cell r="AM437">
            <v>12110</v>
          </cell>
          <cell r="AN437" t="str">
            <v>0</v>
          </cell>
          <cell r="AO437" t="str">
            <v>0</v>
          </cell>
        </row>
        <row r="438">
          <cell r="B438" t="str">
            <v>CA endevor Workbench (P520271)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10894</v>
          </cell>
          <cell r="K438">
            <v>0</v>
          </cell>
          <cell r="L438">
            <v>0</v>
          </cell>
          <cell r="M438" t="str">
            <v>0</v>
          </cell>
          <cell r="N438" t="str">
            <v>0</v>
          </cell>
          <cell r="O438">
            <v>10894</v>
          </cell>
          <cell r="P438" t="str">
            <v>0</v>
          </cell>
          <cell r="Q438" t="str">
            <v>0</v>
          </cell>
          <cell r="R438" t="str">
            <v>0</v>
          </cell>
          <cell r="S438" t="str">
            <v>0</v>
          </cell>
          <cell r="T438" t="str">
            <v>0</v>
          </cell>
          <cell r="U438" t="str">
            <v>0</v>
          </cell>
          <cell r="V438" t="str">
            <v>0</v>
          </cell>
          <cell r="W438" t="str">
            <v>0</v>
          </cell>
          <cell r="X438" t="str">
            <v>0</v>
          </cell>
          <cell r="Y438" t="str">
            <v>0</v>
          </cell>
          <cell r="Z438" t="str">
            <v>0</v>
          </cell>
          <cell r="AA438" t="str">
            <v>0</v>
          </cell>
          <cell r="AB438" t="str">
            <v>0</v>
          </cell>
          <cell r="AC438" t="str">
            <v>0</v>
          </cell>
          <cell r="AD438" t="str">
            <v>0</v>
          </cell>
          <cell r="AE438" t="str">
            <v>0</v>
          </cell>
          <cell r="AF438" t="str">
            <v>0</v>
          </cell>
          <cell r="AG438" t="str">
            <v>0</v>
          </cell>
          <cell r="AH438">
            <v>10894</v>
          </cell>
          <cell r="AL438" t="str">
            <v>CA endevor Workbench (P520271)</v>
          </cell>
          <cell r="AM438">
            <v>10894</v>
          </cell>
          <cell r="AN438" t="str">
            <v>0</v>
          </cell>
          <cell r="AO438" t="str">
            <v>0</v>
          </cell>
        </row>
        <row r="439">
          <cell r="B439" t="str">
            <v>AirPrice Tool &amp; Datastore - Installation &amp; Integration (P520286)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6903</v>
          </cell>
          <cell r="K439">
            <v>3243</v>
          </cell>
          <cell r="L439">
            <v>77653</v>
          </cell>
          <cell r="M439">
            <v>75000</v>
          </cell>
          <cell r="N439">
            <v>225000</v>
          </cell>
          <cell r="O439">
            <v>387799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 t="str">
            <v>0</v>
          </cell>
          <cell r="AG439" t="str">
            <v>0</v>
          </cell>
          <cell r="AH439" t="str">
            <v>0</v>
          </cell>
          <cell r="AL439" t="str">
            <v>AirPrice Tool &amp; Datastore - Installation &amp; Integration (P520286)</v>
          </cell>
          <cell r="AM439">
            <v>387799</v>
          </cell>
          <cell r="AN439">
            <v>0</v>
          </cell>
          <cell r="AO439">
            <v>0</v>
          </cell>
        </row>
        <row r="440">
          <cell r="B440" t="str">
            <v>2006 Workgroup Infrastructure Upgrades (P620109)</v>
          </cell>
          <cell r="C440" t="str">
            <v>0</v>
          </cell>
          <cell r="D440" t="str">
            <v>0</v>
          </cell>
          <cell r="E440" t="str">
            <v>0</v>
          </cell>
          <cell r="F440" t="str">
            <v>0</v>
          </cell>
          <cell r="G440" t="str">
            <v>0</v>
          </cell>
          <cell r="H440" t="str">
            <v>0</v>
          </cell>
          <cell r="I440" t="str">
            <v>0</v>
          </cell>
          <cell r="J440" t="str">
            <v>0</v>
          </cell>
          <cell r="K440" t="str">
            <v>0</v>
          </cell>
          <cell r="L440" t="str">
            <v>0</v>
          </cell>
          <cell r="M440">
            <v>10000</v>
          </cell>
          <cell r="N440">
            <v>10000</v>
          </cell>
          <cell r="O440">
            <v>20000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 t="str">
            <v>0</v>
          </cell>
          <cell r="AG440" t="str">
            <v>0</v>
          </cell>
          <cell r="AH440" t="str">
            <v>0</v>
          </cell>
          <cell r="AL440" t="str">
            <v>2006 Workgroup Infrastructure Upgrades (P620109)</v>
          </cell>
          <cell r="AM440">
            <v>20000</v>
          </cell>
          <cell r="AN440">
            <v>0</v>
          </cell>
          <cell r="AO440">
            <v>0</v>
          </cell>
        </row>
        <row r="441">
          <cell r="B441" t="str">
            <v>MX Task Card/EO Authoring (P520084)</v>
          </cell>
          <cell r="C441" t="str">
            <v>0</v>
          </cell>
          <cell r="D441" t="str">
            <v>0</v>
          </cell>
          <cell r="E441" t="str">
            <v>0</v>
          </cell>
          <cell r="F441" t="str">
            <v>0</v>
          </cell>
          <cell r="G441" t="str">
            <v>0</v>
          </cell>
          <cell r="H441" t="str">
            <v>0</v>
          </cell>
          <cell r="I441" t="str">
            <v>0</v>
          </cell>
          <cell r="J441" t="str">
            <v>0</v>
          </cell>
          <cell r="K441" t="str">
            <v>0</v>
          </cell>
          <cell r="L441" t="str">
            <v>0</v>
          </cell>
          <cell r="M441" t="str">
            <v>0</v>
          </cell>
          <cell r="N441" t="str">
            <v>0</v>
          </cell>
          <cell r="O441" t="str">
            <v>0</v>
          </cell>
          <cell r="P441" t="str">
            <v>0</v>
          </cell>
          <cell r="Q441" t="str">
            <v>0</v>
          </cell>
          <cell r="R441" t="str">
            <v>0</v>
          </cell>
          <cell r="S441" t="str">
            <v>0</v>
          </cell>
          <cell r="T441" t="str">
            <v>0</v>
          </cell>
          <cell r="U441" t="str">
            <v>0</v>
          </cell>
          <cell r="V441" t="str">
            <v>0</v>
          </cell>
          <cell r="W441" t="str">
            <v>0</v>
          </cell>
          <cell r="X441" t="str">
            <v>0</v>
          </cell>
          <cell r="Y441" t="str">
            <v>0</v>
          </cell>
          <cell r="Z441" t="str">
            <v>0</v>
          </cell>
          <cell r="AA441" t="str">
            <v>0</v>
          </cell>
          <cell r="AB441" t="str">
            <v>0</v>
          </cell>
          <cell r="AC441" t="str">
            <v>0</v>
          </cell>
          <cell r="AD441" t="str">
            <v>0</v>
          </cell>
          <cell r="AE441" t="str">
            <v>0</v>
          </cell>
          <cell r="AF441" t="str">
            <v>0</v>
          </cell>
          <cell r="AG441" t="str">
            <v>0</v>
          </cell>
          <cell r="AH441" t="str">
            <v>0</v>
          </cell>
          <cell r="AL441" t="str">
            <v>MX Task Card/EO Authoring (P520084)</v>
          </cell>
          <cell r="AM441" t="str">
            <v>0</v>
          </cell>
          <cell r="AN441" t="str">
            <v>0</v>
          </cell>
          <cell r="AO441" t="str">
            <v>0</v>
          </cell>
        </row>
        <row r="442">
          <cell r="B442" t="str">
            <v>2006 Citrix Improvements (P620188)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9122</v>
          </cell>
          <cell r="H442">
            <v>0</v>
          </cell>
          <cell r="I442">
            <v>753</v>
          </cell>
          <cell r="J442">
            <v>0</v>
          </cell>
          <cell r="K442">
            <v>0</v>
          </cell>
          <cell r="L442">
            <v>0</v>
          </cell>
          <cell r="M442" t="str">
            <v>0</v>
          </cell>
          <cell r="N442" t="str">
            <v>0</v>
          </cell>
          <cell r="O442">
            <v>9875</v>
          </cell>
          <cell r="P442" t="str">
            <v>0</v>
          </cell>
          <cell r="Q442" t="str">
            <v>0</v>
          </cell>
          <cell r="R442" t="str">
            <v>0</v>
          </cell>
          <cell r="S442" t="str">
            <v>0</v>
          </cell>
          <cell r="T442" t="str">
            <v>0</v>
          </cell>
          <cell r="U442" t="str">
            <v>0</v>
          </cell>
          <cell r="V442" t="str">
            <v>0</v>
          </cell>
          <cell r="W442" t="str">
            <v>0</v>
          </cell>
          <cell r="X442" t="str">
            <v>0</v>
          </cell>
          <cell r="Y442" t="str">
            <v>0</v>
          </cell>
          <cell r="Z442" t="str">
            <v>0</v>
          </cell>
          <cell r="AA442" t="str">
            <v>0</v>
          </cell>
          <cell r="AB442" t="str">
            <v>0</v>
          </cell>
          <cell r="AC442" t="str">
            <v>0</v>
          </cell>
          <cell r="AD442" t="str">
            <v>0</v>
          </cell>
          <cell r="AE442" t="str">
            <v>0</v>
          </cell>
          <cell r="AF442" t="str">
            <v>0</v>
          </cell>
          <cell r="AG442" t="str">
            <v>0</v>
          </cell>
          <cell r="AH442" t="str">
            <v>0</v>
          </cell>
          <cell r="AL442" t="str">
            <v>2006 Citrix Improvements (P620188)</v>
          </cell>
          <cell r="AM442">
            <v>9875</v>
          </cell>
          <cell r="AN442" t="str">
            <v>0</v>
          </cell>
          <cell r="AO442" t="str">
            <v>0</v>
          </cell>
        </row>
        <row r="443">
          <cell r="B443" t="str">
            <v>2006 ZENWorks to SMS Migration  (P620110)</v>
          </cell>
          <cell r="C443" t="str">
            <v>0</v>
          </cell>
          <cell r="D443" t="str">
            <v>0</v>
          </cell>
          <cell r="E443" t="str">
            <v>0</v>
          </cell>
          <cell r="F443" t="str">
            <v>0</v>
          </cell>
          <cell r="G443" t="str">
            <v>0</v>
          </cell>
          <cell r="H443" t="str">
            <v>0</v>
          </cell>
          <cell r="I443" t="str">
            <v>0</v>
          </cell>
          <cell r="J443" t="str">
            <v>0</v>
          </cell>
          <cell r="K443" t="str">
            <v>0</v>
          </cell>
          <cell r="L443" t="str">
            <v>0</v>
          </cell>
          <cell r="M443" t="str">
            <v>0</v>
          </cell>
          <cell r="N443" t="str">
            <v>0</v>
          </cell>
          <cell r="O443" t="str">
            <v>0</v>
          </cell>
          <cell r="P443" t="str">
            <v>0</v>
          </cell>
          <cell r="Q443" t="str">
            <v>0</v>
          </cell>
          <cell r="R443" t="str">
            <v>0</v>
          </cell>
          <cell r="S443" t="str">
            <v>0</v>
          </cell>
          <cell r="T443" t="str">
            <v>0</v>
          </cell>
          <cell r="U443" t="str">
            <v>0</v>
          </cell>
          <cell r="V443" t="str">
            <v>0</v>
          </cell>
          <cell r="W443" t="str">
            <v>0</v>
          </cell>
          <cell r="X443" t="str">
            <v>0</v>
          </cell>
          <cell r="Y443" t="str">
            <v>0</v>
          </cell>
          <cell r="Z443" t="str">
            <v>0</v>
          </cell>
          <cell r="AA443" t="str">
            <v>0</v>
          </cell>
          <cell r="AB443" t="str">
            <v>0</v>
          </cell>
          <cell r="AC443" t="str">
            <v>0</v>
          </cell>
          <cell r="AD443" t="str">
            <v>0</v>
          </cell>
          <cell r="AE443" t="str">
            <v>0</v>
          </cell>
          <cell r="AF443" t="str">
            <v>0</v>
          </cell>
          <cell r="AG443" t="str">
            <v>0</v>
          </cell>
          <cell r="AH443" t="str">
            <v>0</v>
          </cell>
          <cell r="AL443" t="str">
            <v>2006 ZENWorks to SMS Migration  (P620110)</v>
          </cell>
          <cell r="AM443" t="str">
            <v>0</v>
          </cell>
          <cell r="AN443" t="str">
            <v>0</v>
          </cell>
          <cell r="AO443" t="str">
            <v>0</v>
          </cell>
        </row>
        <row r="444">
          <cell r="B444" t="str">
            <v>DING! Release 2 (P620162)</v>
          </cell>
          <cell r="C444" t="str">
            <v>0</v>
          </cell>
          <cell r="D444" t="str">
            <v>0</v>
          </cell>
          <cell r="E444" t="str">
            <v>0</v>
          </cell>
          <cell r="F444" t="str">
            <v>0</v>
          </cell>
          <cell r="G444" t="str">
            <v>0</v>
          </cell>
          <cell r="H444" t="str">
            <v>0</v>
          </cell>
          <cell r="I444" t="str">
            <v>0</v>
          </cell>
          <cell r="J444" t="str">
            <v>0</v>
          </cell>
          <cell r="K444" t="str">
            <v>0</v>
          </cell>
          <cell r="L444" t="str">
            <v>0</v>
          </cell>
          <cell r="M444">
            <v>8800</v>
          </cell>
          <cell r="N444">
            <v>0</v>
          </cell>
          <cell r="O444">
            <v>8800</v>
          </cell>
          <cell r="P444">
            <v>0</v>
          </cell>
          <cell r="Q444">
            <v>15000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15000</v>
          </cell>
          <cell r="AC444">
            <v>0</v>
          </cell>
          <cell r="AD444">
            <v>0</v>
          </cell>
          <cell r="AE444">
            <v>0</v>
          </cell>
          <cell r="AF444" t="str">
            <v>0</v>
          </cell>
          <cell r="AG444" t="str">
            <v>0</v>
          </cell>
          <cell r="AH444" t="str">
            <v>0</v>
          </cell>
          <cell r="AL444" t="str">
            <v>DING! Release 2 (P620162)</v>
          </cell>
          <cell r="AM444">
            <v>8800</v>
          </cell>
          <cell r="AN444">
            <v>15000</v>
          </cell>
          <cell r="AO444">
            <v>0</v>
          </cell>
        </row>
        <row r="445">
          <cell r="B445" t="str">
            <v>PRISM Next Gen (P620153)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8254</v>
          </cell>
          <cell r="L445">
            <v>2450635</v>
          </cell>
          <cell r="M445">
            <v>350000</v>
          </cell>
          <cell r="N445">
            <v>350000</v>
          </cell>
          <cell r="O445">
            <v>3158889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500000</v>
          </cell>
          <cell r="X445">
            <v>500000</v>
          </cell>
          <cell r="Y445">
            <v>500000</v>
          </cell>
          <cell r="Z445">
            <v>500000</v>
          </cell>
          <cell r="AA445">
            <v>0</v>
          </cell>
          <cell r="AB445">
            <v>2000000</v>
          </cell>
          <cell r="AC445">
            <v>3038250</v>
          </cell>
          <cell r="AD445">
            <v>0</v>
          </cell>
          <cell r="AE445">
            <v>0</v>
          </cell>
          <cell r="AF445" t="str">
            <v>0</v>
          </cell>
          <cell r="AG445" t="str">
            <v>0</v>
          </cell>
          <cell r="AH445" t="str">
            <v>0</v>
          </cell>
          <cell r="AL445" t="str">
            <v>PRISM Next Gen (P620153)</v>
          </cell>
          <cell r="AM445">
            <v>3158889</v>
          </cell>
          <cell r="AN445">
            <v>2000000</v>
          </cell>
          <cell r="AO445">
            <v>3038250</v>
          </cell>
        </row>
        <row r="446">
          <cell r="B446" t="str">
            <v>MX Electronic Task Cards (P420240)</v>
          </cell>
          <cell r="C446">
            <v>5558</v>
          </cell>
          <cell r="D446">
            <v>2405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 t="str">
            <v>0</v>
          </cell>
          <cell r="N446" t="str">
            <v>0</v>
          </cell>
          <cell r="O446">
            <v>7963</v>
          </cell>
          <cell r="P446" t="str">
            <v>0</v>
          </cell>
          <cell r="Q446" t="str">
            <v>0</v>
          </cell>
          <cell r="R446" t="str">
            <v>0</v>
          </cell>
          <cell r="S446" t="str">
            <v>0</v>
          </cell>
          <cell r="T446" t="str">
            <v>0</v>
          </cell>
          <cell r="U446" t="str">
            <v>0</v>
          </cell>
          <cell r="V446" t="str">
            <v>0</v>
          </cell>
          <cell r="W446" t="str">
            <v>0</v>
          </cell>
          <cell r="X446" t="str">
            <v>0</v>
          </cell>
          <cell r="Y446" t="str">
            <v>0</v>
          </cell>
          <cell r="Z446" t="str">
            <v>0</v>
          </cell>
          <cell r="AA446" t="str">
            <v>0</v>
          </cell>
          <cell r="AB446" t="str">
            <v>0</v>
          </cell>
          <cell r="AC446" t="str">
            <v>0</v>
          </cell>
          <cell r="AD446" t="str">
            <v>0</v>
          </cell>
          <cell r="AE446" t="str">
            <v>0</v>
          </cell>
          <cell r="AF446" t="str">
            <v>0</v>
          </cell>
          <cell r="AG446">
            <v>14173</v>
          </cell>
          <cell r="AH446">
            <v>70124</v>
          </cell>
          <cell r="AL446" t="str">
            <v>MX Electronic Task Cards (P420240)</v>
          </cell>
          <cell r="AM446">
            <v>7963</v>
          </cell>
          <cell r="AN446" t="str">
            <v>0</v>
          </cell>
          <cell r="AO446" t="str">
            <v>0</v>
          </cell>
        </row>
        <row r="447">
          <cell r="B447" t="str">
            <v>Dell for POS/Skycap &amp; Keyboard Replace. (P420034)</v>
          </cell>
          <cell r="C447">
            <v>6883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404</v>
          </cell>
          <cell r="K447">
            <v>0</v>
          </cell>
          <cell r="L447">
            <v>0</v>
          </cell>
          <cell r="M447" t="str">
            <v>0</v>
          </cell>
          <cell r="N447" t="str">
            <v>0</v>
          </cell>
          <cell r="O447">
            <v>7287</v>
          </cell>
          <cell r="P447" t="str">
            <v>0</v>
          </cell>
          <cell r="Q447" t="str">
            <v>0</v>
          </cell>
          <cell r="R447" t="str">
            <v>0</v>
          </cell>
          <cell r="S447" t="str">
            <v>0</v>
          </cell>
          <cell r="T447" t="str">
            <v>0</v>
          </cell>
          <cell r="U447" t="str">
            <v>0</v>
          </cell>
          <cell r="V447" t="str">
            <v>0</v>
          </cell>
          <cell r="W447" t="str">
            <v>0</v>
          </cell>
          <cell r="X447" t="str">
            <v>0</v>
          </cell>
          <cell r="Y447" t="str">
            <v>0</v>
          </cell>
          <cell r="Z447" t="str">
            <v>0</v>
          </cell>
          <cell r="AA447" t="str">
            <v>0</v>
          </cell>
          <cell r="AB447" t="str">
            <v>0</v>
          </cell>
          <cell r="AC447" t="str">
            <v>0</v>
          </cell>
          <cell r="AD447" t="str">
            <v>0</v>
          </cell>
          <cell r="AE447" t="str">
            <v>0</v>
          </cell>
          <cell r="AF447" t="str">
            <v>0</v>
          </cell>
          <cell r="AG447">
            <v>2283127</v>
          </cell>
          <cell r="AH447">
            <v>193668</v>
          </cell>
          <cell r="AL447" t="str">
            <v>Dell for POS/Skycap &amp; Keyboard Replace. (P420034)</v>
          </cell>
          <cell r="AM447">
            <v>7287</v>
          </cell>
          <cell r="AN447" t="str">
            <v>0</v>
          </cell>
          <cell r="AO447" t="str">
            <v>0</v>
          </cell>
        </row>
        <row r="448">
          <cell r="B448" t="str">
            <v>Hotels Rehost (P620183)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6850</v>
          </cell>
          <cell r="L448">
            <v>8947</v>
          </cell>
          <cell r="M448" t="str">
            <v>0</v>
          </cell>
          <cell r="N448" t="str">
            <v>0</v>
          </cell>
          <cell r="O448">
            <v>15797</v>
          </cell>
          <cell r="P448" t="str">
            <v>0</v>
          </cell>
          <cell r="Q448" t="str">
            <v>0</v>
          </cell>
          <cell r="R448" t="str">
            <v>0</v>
          </cell>
          <cell r="S448" t="str">
            <v>0</v>
          </cell>
          <cell r="T448" t="str">
            <v>0</v>
          </cell>
          <cell r="U448" t="str">
            <v>0</v>
          </cell>
          <cell r="V448" t="str">
            <v>0</v>
          </cell>
          <cell r="W448" t="str">
            <v>0</v>
          </cell>
          <cell r="X448" t="str">
            <v>0</v>
          </cell>
          <cell r="Y448" t="str">
            <v>0</v>
          </cell>
          <cell r="Z448" t="str">
            <v>0</v>
          </cell>
          <cell r="AA448" t="str">
            <v>0</v>
          </cell>
          <cell r="AB448" t="str">
            <v>0</v>
          </cell>
          <cell r="AC448" t="str">
            <v>0</v>
          </cell>
          <cell r="AD448" t="str">
            <v>0</v>
          </cell>
          <cell r="AE448" t="str">
            <v>0</v>
          </cell>
          <cell r="AF448" t="str">
            <v>0</v>
          </cell>
          <cell r="AG448" t="str">
            <v>0</v>
          </cell>
          <cell r="AH448" t="str">
            <v>0</v>
          </cell>
          <cell r="AL448" t="str">
            <v>Hotels Rehost (P620183)</v>
          </cell>
          <cell r="AM448">
            <v>15797</v>
          </cell>
          <cell r="AN448" t="str">
            <v>0</v>
          </cell>
          <cell r="AO448" t="str">
            <v>0</v>
          </cell>
        </row>
        <row r="449">
          <cell r="B449" t="str">
            <v>OSHA Log REporting (P420242)</v>
          </cell>
          <cell r="C449">
            <v>3867</v>
          </cell>
          <cell r="D449">
            <v>4613</v>
          </cell>
          <cell r="E449">
            <v>-1865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 t="str">
            <v>0</v>
          </cell>
          <cell r="N449" t="str">
            <v>0</v>
          </cell>
          <cell r="O449">
            <v>6615</v>
          </cell>
          <cell r="P449" t="str">
            <v>0</v>
          </cell>
          <cell r="Q449" t="str">
            <v>0</v>
          </cell>
          <cell r="R449" t="str">
            <v>0</v>
          </cell>
          <cell r="S449" t="str">
            <v>0</v>
          </cell>
          <cell r="T449" t="str">
            <v>0</v>
          </cell>
          <cell r="U449" t="str">
            <v>0</v>
          </cell>
          <cell r="V449" t="str">
            <v>0</v>
          </cell>
          <cell r="W449" t="str">
            <v>0</v>
          </cell>
          <cell r="X449" t="str">
            <v>0</v>
          </cell>
          <cell r="Y449" t="str">
            <v>0</v>
          </cell>
          <cell r="Z449" t="str">
            <v>0</v>
          </cell>
          <cell r="AA449" t="str">
            <v>0</v>
          </cell>
          <cell r="AB449" t="str">
            <v>0</v>
          </cell>
          <cell r="AC449" t="str">
            <v>0</v>
          </cell>
          <cell r="AD449" t="str">
            <v>0</v>
          </cell>
          <cell r="AE449" t="str">
            <v>0</v>
          </cell>
          <cell r="AF449" t="str">
            <v>0</v>
          </cell>
          <cell r="AG449" t="str">
            <v>0</v>
          </cell>
          <cell r="AH449">
            <v>158879</v>
          </cell>
          <cell r="AL449" t="str">
            <v>OSHA Log REporting (P420242)</v>
          </cell>
          <cell r="AM449">
            <v>6615</v>
          </cell>
          <cell r="AN449" t="str">
            <v>0</v>
          </cell>
          <cell r="AO449" t="str">
            <v>0</v>
          </cell>
        </row>
        <row r="450">
          <cell r="B450" t="str">
            <v>Entp. Data Voice Recognition Software (P635001)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5039</v>
          </cell>
          <cell r="K450">
            <v>1481</v>
          </cell>
          <cell r="L450">
            <v>0</v>
          </cell>
          <cell r="M450" t="str">
            <v>0</v>
          </cell>
          <cell r="N450" t="str">
            <v>0</v>
          </cell>
          <cell r="O450">
            <v>6520</v>
          </cell>
          <cell r="P450" t="str">
            <v>0</v>
          </cell>
          <cell r="Q450" t="str">
            <v>0</v>
          </cell>
          <cell r="R450" t="str">
            <v>0</v>
          </cell>
          <cell r="S450" t="str">
            <v>0</v>
          </cell>
          <cell r="T450" t="str">
            <v>0</v>
          </cell>
          <cell r="U450" t="str">
            <v>0</v>
          </cell>
          <cell r="V450" t="str">
            <v>0</v>
          </cell>
          <cell r="W450" t="str">
            <v>0</v>
          </cell>
          <cell r="X450" t="str">
            <v>0</v>
          </cell>
          <cell r="Y450" t="str">
            <v>0</v>
          </cell>
          <cell r="Z450" t="str">
            <v>0</v>
          </cell>
          <cell r="AA450" t="str">
            <v>0</v>
          </cell>
          <cell r="AB450" t="str">
            <v>0</v>
          </cell>
          <cell r="AC450" t="str">
            <v>0</v>
          </cell>
          <cell r="AD450" t="str">
            <v>0</v>
          </cell>
          <cell r="AE450" t="str">
            <v>0</v>
          </cell>
          <cell r="AF450" t="str">
            <v>0</v>
          </cell>
          <cell r="AG450" t="str">
            <v>0</v>
          </cell>
          <cell r="AH450" t="str">
            <v>0</v>
          </cell>
          <cell r="AL450" t="str">
            <v>Entp. Data Voice Recognition Software (P635001)</v>
          </cell>
          <cell r="AM450">
            <v>6520</v>
          </cell>
          <cell r="AN450" t="str">
            <v>0</v>
          </cell>
          <cell r="AO450" t="str">
            <v>0</v>
          </cell>
        </row>
        <row r="451">
          <cell r="B451" t="str">
            <v>Instant Messaging - Dispatch (P620133)</v>
          </cell>
          <cell r="C451" t="str">
            <v>0</v>
          </cell>
          <cell r="D451" t="str">
            <v>0</v>
          </cell>
          <cell r="E451" t="str">
            <v>0</v>
          </cell>
          <cell r="F451" t="str">
            <v>0</v>
          </cell>
          <cell r="G451" t="str">
            <v>0</v>
          </cell>
          <cell r="H451" t="str">
            <v>0</v>
          </cell>
          <cell r="I451" t="str">
            <v>0</v>
          </cell>
          <cell r="J451" t="str">
            <v>0</v>
          </cell>
          <cell r="K451" t="str">
            <v>0</v>
          </cell>
          <cell r="L451" t="str">
            <v>0</v>
          </cell>
          <cell r="M451">
            <v>50000</v>
          </cell>
          <cell r="N451">
            <v>0</v>
          </cell>
          <cell r="O451">
            <v>50000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 t="str">
            <v>0</v>
          </cell>
          <cell r="AG451" t="str">
            <v>0</v>
          </cell>
          <cell r="AH451" t="str">
            <v>0</v>
          </cell>
          <cell r="AL451" t="str">
            <v>Instant Messaging - Dispatch (P620133)</v>
          </cell>
          <cell r="AM451">
            <v>50000</v>
          </cell>
          <cell r="AN451">
            <v>0</v>
          </cell>
          <cell r="AO451">
            <v>0</v>
          </cell>
        </row>
        <row r="452">
          <cell r="B452" t="str">
            <v>LMS 6.0 Upgrade (P520233)</v>
          </cell>
          <cell r="C452">
            <v>0</v>
          </cell>
          <cell r="D452">
            <v>1749</v>
          </cell>
          <cell r="E452">
            <v>1081</v>
          </cell>
          <cell r="F452">
            <v>1461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 t="str">
            <v>0</v>
          </cell>
          <cell r="N452" t="str">
            <v>0</v>
          </cell>
          <cell r="O452">
            <v>4291</v>
          </cell>
          <cell r="P452" t="str">
            <v>0</v>
          </cell>
          <cell r="Q452" t="str">
            <v>0</v>
          </cell>
          <cell r="R452" t="str">
            <v>0</v>
          </cell>
          <cell r="S452" t="str">
            <v>0</v>
          </cell>
          <cell r="T452" t="str">
            <v>0</v>
          </cell>
          <cell r="U452" t="str">
            <v>0</v>
          </cell>
          <cell r="V452" t="str">
            <v>0</v>
          </cell>
          <cell r="W452" t="str">
            <v>0</v>
          </cell>
          <cell r="X452" t="str">
            <v>0</v>
          </cell>
          <cell r="Y452" t="str">
            <v>0</v>
          </cell>
          <cell r="Z452" t="str">
            <v>0</v>
          </cell>
          <cell r="AA452" t="str">
            <v>0</v>
          </cell>
          <cell r="AB452" t="str">
            <v>0</v>
          </cell>
          <cell r="AC452" t="str">
            <v>0</v>
          </cell>
          <cell r="AD452" t="str">
            <v>0</v>
          </cell>
          <cell r="AE452" t="str">
            <v>0</v>
          </cell>
          <cell r="AF452" t="str">
            <v>0</v>
          </cell>
          <cell r="AG452" t="str">
            <v>0</v>
          </cell>
          <cell r="AH452" t="str">
            <v>0</v>
          </cell>
          <cell r="AL452" t="str">
            <v>LMS 6.0 Upgrade (P520233)</v>
          </cell>
          <cell r="AM452">
            <v>4291</v>
          </cell>
          <cell r="AN452" t="str">
            <v>0</v>
          </cell>
          <cell r="AO452" t="str">
            <v>0</v>
          </cell>
        </row>
        <row r="453">
          <cell r="B453" t="str">
            <v>EDI BOL and Invoicing for RightAngle (P520159)</v>
          </cell>
          <cell r="C453">
            <v>1772</v>
          </cell>
          <cell r="D453">
            <v>746</v>
          </cell>
          <cell r="E453">
            <v>233</v>
          </cell>
          <cell r="F453">
            <v>241</v>
          </cell>
          <cell r="G453">
            <v>590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 t="str">
            <v>0</v>
          </cell>
          <cell r="N453" t="str">
            <v>0</v>
          </cell>
          <cell r="O453">
            <v>3582</v>
          </cell>
          <cell r="P453" t="str">
            <v>0</v>
          </cell>
          <cell r="Q453" t="str">
            <v>0</v>
          </cell>
          <cell r="R453" t="str">
            <v>0</v>
          </cell>
          <cell r="S453" t="str">
            <v>0</v>
          </cell>
          <cell r="T453" t="str">
            <v>0</v>
          </cell>
          <cell r="U453" t="str">
            <v>0</v>
          </cell>
          <cell r="V453" t="str">
            <v>0</v>
          </cell>
          <cell r="W453" t="str">
            <v>0</v>
          </cell>
          <cell r="X453" t="str">
            <v>0</v>
          </cell>
          <cell r="Y453" t="str">
            <v>0</v>
          </cell>
          <cell r="Z453" t="str">
            <v>0</v>
          </cell>
          <cell r="AA453" t="str">
            <v>0</v>
          </cell>
          <cell r="AB453" t="str">
            <v>0</v>
          </cell>
          <cell r="AC453" t="str">
            <v>0</v>
          </cell>
          <cell r="AD453" t="str">
            <v>0</v>
          </cell>
          <cell r="AE453" t="str">
            <v>0</v>
          </cell>
          <cell r="AF453" t="str">
            <v>0</v>
          </cell>
          <cell r="AG453" t="str">
            <v>0</v>
          </cell>
          <cell r="AH453">
            <v>53223</v>
          </cell>
          <cell r="AL453" t="str">
            <v>EDI BOL and Invoicing for RightAngle (P520159)</v>
          </cell>
          <cell r="AM453">
            <v>3582</v>
          </cell>
          <cell r="AN453" t="str">
            <v>0</v>
          </cell>
          <cell r="AO453" t="str">
            <v>0</v>
          </cell>
        </row>
        <row r="454">
          <cell r="B454" t="str">
            <v>AO - Business Services (P620101)</v>
          </cell>
          <cell r="C454" t="str">
            <v>0</v>
          </cell>
          <cell r="D454" t="str">
            <v>0</v>
          </cell>
          <cell r="E454" t="str">
            <v>0</v>
          </cell>
          <cell r="F454" t="str">
            <v>0</v>
          </cell>
          <cell r="G454" t="str">
            <v>0</v>
          </cell>
          <cell r="H454" t="str">
            <v>0</v>
          </cell>
          <cell r="I454" t="str">
            <v>0</v>
          </cell>
          <cell r="J454" t="str">
            <v>0</v>
          </cell>
          <cell r="K454" t="str">
            <v>0</v>
          </cell>
          <cell r="L454" t="str">
            <v>0</v>
          </cell>
          <cell r="M454" t="str">
            <v>0</v>
          </cell>
          <cell r="N454" t="str">
            <v>0</v>
          </cell>
          <cell r="O454" t="str">
            <v>0</v>
          </cell>
          <cell r="P454" t="str">
            <v>0</v>
          </cell>
          <cell r="Q454" t="str">
            <v>0</v>
          </cell>
          <cell r="R454" t="str">
            <v>0</v>
          </cell>
          <cell r="S454" t="str">
            <v>0</v>
          </cell>
          <cell r="T454" t="str">
            <v>0</v>
          </cell>
          <cell r="U454" t="str">
            <v>0</v>
          </cell>
          <cell r="V454" t="str">
            <v>0</v>
          </cell>
          <cell r="W454" t="str">
            <v>0</v>
          </cell>
          <cell r="X454" t="str">
            <v>0</v>
          </cell>
          <cell r="Y454" t="str">
            <v>0</v>
          </cell>
          <cell r="Z454" t="str">
            <v>0</v>
          </cell>
          <cell r="AA454" t="str">
            <v>0</v>
          </cell>
          <cell r="AB454" t="str">
            <v>0</v>
          </cell>
          <cell r="AC454" t="str">
            <v>0</v>
          </cell>
          <cell r="AD454" t="str">
            <v>0</v>
          </cell>
          <cell r="AE454" t="str">
            <v>0</v>
          </cell>
          <cell r="AF454" t="str">
            <v>0</v>
          </cell>
          <cell r="AG454" t="str">
            <v>0</v>
          </cell>
          <cell r="AH454" t="str">
            <v>0</v>
          </cell>
          <cell r="AL454" t="str">
            <v>AO - Business Services (P620101)</v>
          </cell>
          <cell r="AM454" t="str">
            <v>0</v>
          </cell>
          <cell r="AN454" t="str">
            <v>0</v>
          </cell>
          <cell r="AO454" t="str">
            <v>0</v>
          </cell>
        </row>
        <row r="455">
          <cell r="B455" t="str">
            <v>Kronos - Biometric Clock Prototype (P520238)</v>
          </cell>
          <cell r="C455">
            <v>0</v>
          </cell>
          <cell r="D455">
            <v>0</v>
          </cell>
          <cell r="E455">
            <v>2640</v>
          </cell>
          <cell r="F455">
            <v>218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 t="str">
            <v>0</v>
          </cell>
          <cell r="N455" t="str">
            <v>0</v>
          </cell>
          <cell r="O455">
            <v>2858</v>
          </cell>
          <cell r="P455" t="str">
            <v>0</v>
          </cell>
          <cell r="Q455" t="str">
            <v>0</v>
          </cell>
          <cell r="R455" t="str">
            <v>0</v>
          </cell>
          <cell r="S455" t="str">
            <v>0</v>
          </cell>
          <cell r="T455" t="str">
            <v>0</v>
          </cell>
          <cell r="U455" t="str">
            <v>0</v>
          </cell>
          <cell r="V455" t="str">
            <v>0</v>
          </cell>
          <cell r="W455" t="str">
            <v>0</v>
          </cell>
          <cell r="X455" t="str">
            <v>0</v>
          </cell>
          <cell r="Y455" t="str">
            <v>0</v>
          </cell>
          <cell r="Z455" t="str">
            <v>0</v>
          </cell>
          <cell r="AA455" t="str">
            <v>0</v>
          </cell>
          <cell r="AB455" t="str">
            <v>0</v>
          </cell>
          <cell r="AC455" t="str">
            <v>0</v>
          </cell>
          <cell r="AD455" t="str">
            <v>0</v>
          </cell>
          <cell r="AE455" t="str">
            <v>0</v>
          </cell>
          <cell r="AF455" t="str">
            <v>0</v>
          </cell>
          <cell r="AG455" t="str">
            <v>0</v>
          </cell>
          <cell r="AH455">
            <v>37918</v>
          </cell>
          <cell r="AL455" t="str">
            <v>Kronos - Biometric Clock Prototype (P520238)</v>
          </cell>
          <cell r="AM455">
            <v>2858</v>
          </cell>
          <cell r="AN455" t="str">
            <v>0</v>
          </cell>
          <cell r="AO455" t="str">
            <v>0</v>
          </cell>
        </row>
        <row r="456">
          <cell r="B456" t="str">
            <v>BI Ops - Executive Briefing Book (P420292)</v>
          </cell>
          <cell r="C456">
            <v>2285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 t="str">
            <v>0</v>
          </cell>
          <cell r="N456" t="str">
            <v>0</v>
          </cell>
          <cell r="O456">
            <v>2285</v>
          </cell>
          <cell r="P456" t="str">
            <v>0</v>
          </cell>
          <cell r="Q456" t="str">
            <v>0</v>
          </cell>
          <cell r="R456" t="str">
            <v>0</v>
          </cell>
          <cell r="S456" t="str">
            <v>0</v>
          </cell>
          <cell r="T456" t="str">
            <v>0</v>
          </cell>
          <cell r="U456" t="str">
            <v>0</v>
          </cell>
          <cell r="V456" t="str">
            <v>0</v>
          </cell>
          <cell r="W456" t="str">
            <v>0</v>
          </cell>
          <cell r="X456" t="str">
            <v>0</v>
          </cell>
          <cell r="Y456" t="str">
            <v>0</v>
          </cell>
          <cell r="Z456" t="str">
            <v>0</v>
          </cell>
          <cell r="AA456" t="str">
            <v>0</v>
          </cell>
          <cell r="AB456" t="str">
            <v>0</v>
          </cell>
          <cell r="AC456" t="str">
            <v>0</v>
          </cell>
          <cell r="AD456" t="str">
            <v>0</v>
          </cell>
          <cell r="AE456" t="str">
            <v>0</v>
          </cell>
          <cell r="AF456" t="str">
            <v>0</v>
          </cell>
          <cell r="AG456">
            <v>16605</v>
          </cell>
          <cell r="AH456">
            <v>129031</v>
          </cell>
          <cell r="AL456" t="str">
            <v>BI Ops - Executive Briefing Book (P420292)</v>
          </cell>
          <cell r="AM456">
            <v>2285</v>
          </cell>
          <cell r="AN456" t="str">
            <v>0</v>
          </cell>
          <cell r="AO456" t="str">
            <v>0</v>
          </cell>
        </row>
        <row r="457">
          <cell r="B457" t="str">
            <v>Rapid Rewards Projects (P435002)</v>
          </cell>
          <cell r="C457">
            <v>1646</v>
          </cell>
          <cell r="D457">
            <v>0</v>
          </cell>
          <cell r="E457">
            <v>350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 t="str">
            <v>0</v>
          </cell>
          <cell r="N457" t="str">
            <v>0</v>
          </cell>
          <cell r="O457">
            <v>1996</v>
          </cell>
          <cell r="P457" t="str">
            <v>0</v>
          </cell>
          <cell r="Q457" t="str">
            <v>0</v>
          </cell>
          <cell r="R457" t="str">
            <v>0</v>
          </cell>
          <cell r="S457" t="str">
            <v>0</v>
          </cell>
          <cell r="T457" t="str">
            <v>0</v>
          </cell>
          <cell r="U457" t="str">
            <v>0</v>
          </cell>
          <cell r="V457" t="str">
            <v>0</v>
          </cell>
          <cell r="W457" t="str">
            <v>0</v>
          </cell>
          <cell r="X457" t="str">
            <v>0</v>
          </cell>
          <cell r="Y457" t="str">
            <v>0</v>
          </cell>
          <cell r="Z457" t="str">
            <v>0</v>
          </cell>
          <cell r="AA457" t="str">
            <v>0</v>
          </cell>
          <cell r="AB457" t="str">
            <v>0</v>
          </cell>
          <cell r="AC457" t="str">
            <v>0</v>
          </cell>
          <cell r="AD457" t="str">
            <v>0</v>
          </cell>
          <cell r="AE457" t="str">
            <v>0</v>
          </cell>
          <cell r="AF457">
            <v>262207</v>
          </cell>
          <cell r="AG457">
            <v>372804</v>
          </cell>
          <cell r="AH457">
            <v>157184</v>
          </cell>
          <cell r="AL457" t="str">
            <v>Rapid Rewards Projects (P435002)</v>
          </cell>
          <cell r="AM457">
            <v>1996</v>
          </cell>
          <cell r="AN457" t="str">
            <v>0</v>
          </cell>
          <cell r="AO457" t="str">
            <v>0</v>
          </cell>
        </row>
        <row r="458">
          <cell r="B458" t="str">
            <v>SSOC (P420188)</v>
          </cell>
          <cell r="C458">
            <v>0</v>
          </cell>
          <cell r="D458">
            <v>0</v>
          </cell>
          <cell r="E458">
            <v>0</v>
          </cell>
          <cell r="F458">
            <v>1185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 t="str">
            <v>0</v>
          </cell>
          <cell r="N458" t="str">
            <v>0</v>
          </cell>
          <cell r="O458">
            <v>1185</v>
          </cell>
          <cell r="P458" t="str">
            <v>0</v>
          </cell>
          <cell r="Q458" t="str">
            <v>0</v>
          </cell>
          <cell r="R458" t="str">
            <v>0</v>
          </cell>
          <cell r="S458" t="str">
            <v>0</v>
          </cell>
          <cell r="T458" t="str">
            <v>0</v>
          </cell>
          <cell r="U458" t="str">
            <v>0</v>
          </cell>
          <cell r="V458" t="str">
            <v>0</v>
          </cell>
          <cell r="W458" t="str">
            <v>0</v>
          </cell>
          <cell r="X458" t="str">
            <v>0</v>
          </cell>
          <cell r="Y458" t="str">
            <v>0</v>
          </cell>
          <cell r="Z458" t="str">
            <v>0</v>
          </cell>
          <cell r="AA458" t="str">
            <v>0</v>
          </cell>
          <cell r="AB458" t="str">
            <v>0</v>
          </cell>
          <cell r="AC458" t="str">
            <v>0</v>
          </cell>
          <cell r="AD458" t="str">
            <v>0</v>
          </cell>
          <cell r="AE458" t="str">
            <v>0</v>
          </cell>
          <cell r="AF458" t="str">
            <v>0</v>
          </cell>
          <cell r="AG458">
            <v>2661600</v>
          </cell>
          <cell r="AH458">
            <v>16492</v>
          </cell>
          <cell r="AL458" t="str">
            <v>SSOC (P420188)</v>
          </cell>
          <cell r="AM458">
            <v>1185</v>
          </cell>
          <cell r="AN458" t="str">
            <v>0</v>
          </cell>
          <cell r="AO458" t="str">
            <v>0</v>
          </cell>
        </row>
        <row r="459">
          <cell r="B459" t="str">
            <v>Kiosk Standby (P520237)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983</v>
          </cell>
          <cell r="J459">
            <v>0</v>
          </cell>
          <cell r="K459">
            <v>0</v>
          </cell>
          <cell r="L459">
            <v>0</v>
          </cell>
          <cell r="M459" t="str">
            <v>0</v>
          </cell>
          <cell r="N459" t="str">
            <v>0</v>
          </cell>
          <cell r="O459">
            <v>983</v>
          </cell>
          <cell r="P459" t="str">
            <v>0</v>
          </cell>
          <cell r="Q459" t="str">
            <v>0</v>
          </cell>
          <cell r="R459" t="str">
            <v>0</v>
          </cell>
          <cell r="S459" t="str">
            <v>0</v>
          </cell>
          <cell r="T459" t="str">
            <v>0</v>
          </cell>
          <cell r="U459" t="str">
            <v>0</v>
          </cell>
          <cell r="V459" t="str">
            <v>0</v>
          </cell>
          <cell r="W459" t="str">
            <v>0</v>
          </cell>
          <cell r="X459" t="str">
            <v>0</v>
          </cell>
          <cell r="Y459" t="str">
            <v>0</v>
          </cell>
          <cell r="Z459" t="str">
            <v>0</v>
          </cell>
          <cell r="AA459" t="str">
            <v>0</v>
          </cell>
          <cell r="AB459" t="str">
            <v>0</v>
          </cell>
          <cell r="AC459" t="str">
            <v>0</v>
          </cell>
          <cell r="AD459" t="str">
            <v>0</v>
          </cell>
          <cell r="AE459" t="str">
            <v>0</v>
          </cell>
          <cell r="AF459" t="str">
            <v>0</v>
          </cell>
          <cell r="AG459" t="str">
            <v>0</v>
          </cell>
          <cell r="AH459" t="str">
            <v>0</v>
          </cell>
          <cell r="AL459" t="str">
            <v>Kiosk Standby (P520237)</v>
          </cell>
          <cell r="AM459">
            <v>983</v>
          </cell>
          <cell r="AN459" t="str">
            <v>0</v>
          </cell>
          <cell r="AO459" t="str">
            <v>0</v>
          </cell>
        </row>
        <row r="460">
          <cell r="B460" t="str">
            <v>IVR for FliFo (Reservations) (P620201)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295</v>
          </cell>
          <cell r="L460">
            <v>34004</v>
          </cell>
          <cell r="M460">
            <v>872201</v>
          </cell>
          <cell r="N460">
            <v>53220</v>
          </cell>
          <cell r="O460">
            <v>959720</v>
          </cell>
          <cell r="P460">
            <v>106440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106440</v>
          </cell>
          <cell r="AC460">
            <v>0</v>
          </cell>
          <cell r="AD460">
            <v>0</v>
          </cell>
          <cell r="AE460">
            <v>0</v>
          </cell>
          <cell r="AF460" t="str">
            <v>0</v>
          </cell>
          <cell r="AG460" t="str">
            <v>0</v>
          </cell>
          <cell r="AH460" t="str">
            <v>0</v>
          </cell>
          <cell r="AL460" t="str">
            <v>IVR for FliFo (Reservations) (P620201)</v>
          </cell>
          <cell r="AM460">
            <v>959720</v>
          </cell>
          <cell r="AN460">
            <v>106440</v>
          </cell>
          <cell r="AO460">
            <v>0</v>
          </cell>
        </row>
        <row r="461">
          <cell r="B461" t="str">
            <v>Bin Management - Capacity &amp; Revenue Management (P620199)</v>
          </cell>
          <cell r="C461" t="str">
            <v>0</v>
          </cell>
          <cell r="D461" t="str">
            <v>0</v>
          </cell>
          <cell r="E461" t="str">
            <v>0</v>
          </cell>
          <cell r="F461" t="str">
            <v>0</v>
          </cell>
          <cell r="G461" t="str">
            <v>0</v>
          </cell>
          <cell r="H461" t="str">
            <v>0</v>
          </cell>
          <cell r="I461" t="str">
            <v>0</v>
          </cell>
          <cell r="J461" t="str">
            <v>0</v>
          </cell>
          <cell r="K461" t="str">
            <v>0</v>
          </cell>
          <cell r="L461" t="str">
            <v>0</v>
          </cell>
          <cell r="M461">
            <v>0</v>
          </cell>
          <cell r="N461">
            <v>1400000</v>
          </cell>
          <cell r="O461">
            <v>1400000</v>
          </cell>
          <cell r="P461">
            <v>0</v>
          </cell>
          <cell r="Q461">
            <v>300000</v>
          </cell>
          <cell r="R461">
            <v>0</v>
          </cell>
          <cell r="S461">
            <v>150000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150000</v>
          </cell>
          <cell r="Y461">
            <v>0</v>
          </cell>
          <cell r="Z461">
            <v>0</v>
          </cell>
          <cell r="AA461">
            <v>0</v>
          </cell>
          <cell r="AB461">
            <v>600000</v>
          </cell>
          <cell r="AC461">
            <v>0</v>
          </cell>
          <cell r="AD461">
            <v>0</v>
          </cell>
          <cell r="AE461">
            <v>0</v>
          </cell>
          <cell r="AF461" t="str">
            <v>0</v>
          </cell>
          <cell r="AG461" t="str">
            <v>0</v>
          </cell>
          <cell r="AH461" t="str">
            <v>0</v>
          </cell>
          <cell r="AL461" t="str">
            <v>Bin Management - Capacity &amp; Revenue Management (P620199)</v>
          </cell>
          <cell r="AM461">
            <v>1400000</v>
          </cell>
          <cell r="AN461">
            <v>600000</v>
          </cell>
          <cell r="AO461">
            <v>0</v>
          </cell>
        </row>
        <row r="462">
          <cell r="B462" t="str">
            <v>Stores Bar-Coding and RFID (P620041)</v>
          </cell>
          <cell r="C462" t="str">
            <v>0</v>
          </cell>
          <cell r="D462" t="str">
            <v>0</v>
          </cell>
          <cell r="E462" t="str">
            <v>0</v>
          </cell>
          <cell r="F462" t="str">
            <v>0</v>
          </cell>
          <cell r="G462" t="str">
            <v>0</v>
          </cell>
          <cell r="H462" t="str">
            <v>0</v>
          </cell>
          <cell r="I462" t="str">
            <v>0</v>
          </cell>
          <cell r="J462" t="str">
            <v>0</v>
          </cell>
          <cell r="K462" t="str">
            <v>0</v>
          </cell>
          <cell r="L462" t="str">
            <v>0</v>
          </cell>
          <cell r="M462">
            <v>0</v>
          </cell>
          <cell r="N462">
            <v>0</v>
          </cell>
          <cell r="O462">
            <v>0</v>
          </cell>
          <cell r="P462">
            <v>30750</v>
          </cell>
          <cell r="Q462">
            <v>0</v>
          </cell>
          <cell r="R462">
            <v>50000</v>
          </cell>
          <cell r="S462">
            <v>30750</v>
          </cell>
          <cell r="T462">
            <v>0</v>
          </cell>
          <cell r="U462">
            <v>50000</v>
          </cell>
          <cell r="V462">
            <v>0</v>
          </cell>
          <cell r="W462">
            <v>69500</v>
          </cell>
          <cell r="X462">
            <v>50000</v>
          </cell>
          <cell r="Y462">
            <v>0</v>
          </cell>
          <cell r="Z462">
            <v>109000</v>
          </cell>
          <cell r="AA462">
            <v>0</v>
          </cell>
          <cell r="AB462">
            <v>390000</v>
          </cell>
          <cell r="AC462">
            <v>1876125</v>
          </cell>
          <cell r="AD462">
            <v>0</v>
          </cell>
          <cell r="AE462">
            <v>0</v>
          </cell>
          <cell r="AF462" t="str">
            <v>0</v>
          </cell>
          <cell r="AG462" t="str">
            <v>0</v>
          </cell>
          <cell r="AH462" t="str">
            <v>0</v>
          </cell>
          <cell r="AL462" t="str">
            <v>Stores Bar-Coding and RFID (P620041)</v>
          </cell>
          <cell r="AM462">
            <v>0</v>
          </cell>
          <cell r="AN462">
            <v>390000</v>
          </cell>
          <cell r="AO462">
            <v>1876125</v>
          </cell>
        </row>
        <row r="463">
          <cell r="B463" t="str">
            <v>ECF - Customer Communication Tracking (P620075)</v>
          </cell>
          <cell r="C463" t="str">
            <v>0</v>
          </cell>
          <cell r="D463" t="str">
            <v>0</v>
          </cell>
          <cell r="E463" t="str">
            <v>0</v>
          </cell>
          <cell r="F463" t="str">
            <v>0</v>
          </cell>
          <cell r="G463" t="str">
            <v>0</v>
          </cell>
          <cell r="H463" t="str">
            <v>0</v>
          </cell>
          <cell r="I463" t="str">
            <v>0</v>
          </cell>
          <cell r="J463" t="str">
            <v>0</v>
          </cell>
          <cell r="K463" t="str">
            <v>0</v>
          </cell>
          <cell r="L463" t="str">
            <v>0</v>
          </cell>
          <cell r="M463">
            <v>0</v>
          </cell>
          <cell r="N463">
            <v>0</v>
          </cell>
          <cell r="O463">
            <v>0</v>
          </cell>
          <cell r="P463">
            <v>750000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750000</v>
          </cell>
          <cell r="AC463">
            <v>0</v>
          </cell>
          <cell r="AD463">
            <v>0</v>
          </cell>
          <cell r="AE463">
            <v>0</v>
          </cell>
          <cell r="AF463" t="str">
            <v>0</v>
          </cell>
          <cell r="AG463" t="str">
            <v>0</v>
          </cell>
          <cell r="AH463" t="str">
            <v>0</v>
          </cell>
          <cell r="AL463" t="str">
            <v>ECF - Customer Communication Tracking (P620075)</v>
          </cell>
          <cell r="AM463">
            <v>0</v>
          </cell>
          <cell r="AN463">
            <v>750000</v>
          </cell>
          <cell r="AO463">
            <v>0</v>
          </cell>
        </row>
        <row r="464">
          <cell r="B464" t="str">
            <v>Bin Management - Booking and Commodity Management (P620209)</v>
          </cell>
          <cell r="C464" t="str">
            <v>0</v>
          </cell>
          <cell r="D464" t="str">
            <v>0</v>
          </cell>
          <cell r="E464" t="str">
            <v>0</v>
          </cell>
          <cell r="F464" t="str">
            <v>0</v>
          </cell>
          <cell r="G464" t="str">
            <v>0</v>
          </cell>
          <cell r="H464" t="str">
            <v>0</v>
          </cell>
          <cell r="I464" t="str">
            <v>0</v>
          </cell>
          <cell r="J464" t="str">
            <v>0</v>
          </cell>
          <cell r="K464" t="str">
            <v>0</v>
          </cell>
          <cell r="L464" t="str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50000</v>
          </cell>
          <cell r="R464">
            <v>0</v>
          </cell>
          <cell r="S464">
            <v>50000</v>
          </cell>
          <cell r="T464">
            <v>750000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850000</v>
          </cell>
          <cell r="AC464">
            <v>0</v>
          </cell>
          <cell r="AD464">
            <v>0</v>
          </cell>
          <cell r="AE464">
            <v>0</v>
          </cell>
          <cell r="AF464" t="str">
            <v>0</v>
          </cell>
          <cell r="AG464" t="str">
            <v>0</v>
          </cell>
          <cell r="AH464" t="str">
            <v>0</v>
          </cell>
          <cell r="AL464" t="str">
            <v>Bin Management - Booking and Commodity Management (P620209)</v>
          </cell>
          <cell r="AM464">
            <v>0</v>
          </cell>
          <cell r="AN464">
            <v>850000</v>
          </cell>
          <cell r="AO464">
            <v>0</v>
          </cell>
        </row>
        <row r="465">
          <cell r="B465" t="str">
            <v>Mx Structured Technical Document Management (P620027)</v>
          </cell>
          <cell r="C465" t="str">
            <v>0</v>
          </cell>
          <cell r="D465" t="str">
            <v>0</v>
          </cell>
          <cell r="E465" t="str">
            <v>0</v>
          </cell>
          <cell r="F465" t="str">
            <v>0</v>
          </cell>
          <cell r="G465" t="str">
            <v>0</v>
          </cell>
          <cell r="H465" t="str">
            <v>0</v>
          </cell>
          <cell r="I465" t="str">
            <v>0</v>
          </cell>
          <cell r="J465" t="str">
            <v>0</v>
          </cell>
          <cell r="K465" t="str">
            <v>0</v>
          </cell>
          <cell r="L465" t="str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200000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200000</v>
          </cell>
          <cell r="AC465">
            <v>0</v>
          </cell>
          <cell r="AD465">
            <v>0</v>
          </cell>
          <cell r="AE465">
            <v>0</v>
          </cell>
          <cell r="AF465" t="str">
            <v>0</v>
          </cell>
          <cell r="AG465" t="str">
            <v>0</v>
          </cell>
          <cell r="AH465" t="str">
            <v>0</v>
          </cell>
          <cell r="AL465" t="str">
            <v>Mx Structured Technical Document Management (P620027)</v>
          </cell>
          <cell r="AM465">
            <v>0</v>
          </cell>
          <cell r="AN465">
            <v>200000</v>
          </cell>
          <cell r="AO465">
            <v>0</v>
          </cell>
        </row>
        <row r="466">
          <cell r="B466" t="str">
            <v>Candidate Prescreening (P620181)</v>
          </cell>
          <cell r="C466" t="str">
            <v>0</v>
          </cell>
          <cell r="D466" t="str">
            <v>0</v>
          </cell>
          <cell r="E466" t="str">
            <v>0</v>
          </cell>
          <cell r="F466" t="str">
            <v>0</v>
          </cell>
          <cell r="G466" t="str">
            <v>0</v>
          </cell>
          <cell r="H466" t="str">
            <v>0</v>
          </cell>
          <cell r="I466" t="str">
            <v>0</v>
          </cell>
          <cell r="J466" t="str">
            <v>0</v>
          </cell>
          <cell r="K466" t="str">
            <v>0</v>
          </cell>
          <cell r="L466" t="str">
            <v>0</v>
          </cell>
          <cell r="M466" t="str">
            <v>0</v>
          </cell>
          <cell r="N466" t="str">
            <v>0</v>
          </cell>
          <cell r="O466" t="str">
            <v>0</v>
          </cell>
          <cell r="P466" t="str">
            <v>0</v>
          </cell>
          <cell r="Q466" t="str">
            <v>0</v>
          </cell>
          <cell r="R466" t="str">
            <v>0</v>
          </cell>
          <cell r="S466" t="str">
            <v>0</v>
          </cell>
          <cell r="T466" t="str">
            <v>0</v>
          </cell>
          <cell r="U466" t="str">
            <v>0</v>
          </cell>
          <cell r="V466" t="str">
            <v>0</v>
          </cell>
          <cell r="W466" t="str">
            <v>0</v>
          </cell>
          <cell r="X466" t="str">
            <v>0</v>
          </cell>
          <cell r="Y466" t="str">
            <v>0</v>
          </cell>
          <cell r="Z466" t="str">
            <v>0</v>
          </cell>
          <cell r="AA466" t="str">
            <v>0</v>
          </cell>
          <cell r="AB466" t="str">
            <v>0</v>
          </cell>
          <cell r="AC466" t="str">
            <v>0</v>
          </cell>
          <cell r="AD466" t="str">
            <v>0</v>
          </cell>
          <cell r="AE466" t="str">
            <v>0</v>
          </cell>
          <cell r="AF466" t="str">
            <v>0</v>
          </cell>
          <cell r="AG466" t="str">
            <v>0</v>
          </cell>
          <cell r="AH466" t="str">
            <v>0</v>
          </cell>
          <cell r="AL466" t="str">
            <v>Candidate Prescreening (P620181)</v>
          </cell>
          <cell r="AM466" t="str">
            <v>0</v>
          </cell>
          <cell r="AN466" t="str">
            <v>0</v>
          </cell>
          <cell r="AO466" t="str">
            <v>0</v>
          </cell>
        </row>
        <row r="467">
          <cell r="B467" t="str">
            <v>New Hire Onboarding (P620180)</v>
          </cell>
          <cell r="C467" t="str">
            <v>0</v>
          </cell>
          <cell r="D467" t="str">
            <v>0</v>
          </cell>
          <cell r="E467" t="str">
            <v>0</v>
          </cell>
          <cell r="F467" t="str">
            <v>0</v>
          </cell>
          <cell r="G467" t="str">
            <v>0</v>
          </cell>
          <cell r="H467" t="str">
            <v>0</v>
          </cell>
          <cell r="I467" t="str">
            <v>0</v>
          </cell>
          <cell r="J467" t="str">
            <v>0</v>
          </cell>
          <cell r="K467" t="str">
            <v>0</v>
          </cell>
          <cell r="L467" t="str">
            <v>0</v>
          </cell>
          <cell r="M467">
            <v>10000</v>
          </cell>
          <cell r="N467">
            <v>0</v>
          </cell>
          <cell r="O467">
            <v>10000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 t="str">
            <v>0</v>
          </cell>
          <cell r="AG467" t="str">
            <v>0</v>
          </cell>
          <cell r="AH467" t="str">
            <v>0</v>
          </cell>
          <cell r="AL467" t="str">
            <v>New Hire Onboarding (P620180)</v>
          </cell>
          <cell r="AM467">
            <v>10000</v>
          </cell>
          <cell r="AN467">
            <v>0</v>
          </cell>
          <cell r="AO467">
            <v>0</v>
          </cell>
        </row>
        <row r="468">
          <cell r="B468" t="str">
            <v>Real-Time Feed to EDW (P620068)</v>
          </cell>
          <cell r="C468" t="str">
            <v>0</v>
          </cell>
          <cell r="D468" t="str">
            <v>0</v>
          </cell>
          <cell r="E468" t="str">
            <v>0</v>
          </cell>
          <cell r="F468" t="str">
            <v>0</v>
          </cell>
          <cell r="G468" t="str">
            <v>0</v>
          </cell>
          <cell r="H468" t="str">
            <v>0</v>
          </cell>
          <cell r="I468" t="str">
            <v>0</v>
          </cell>
          <cell r="J468" t="str">
            <v>0</v>
          </cell>
          <cell r="K468" t="str">
            <v>0</v>
          </cell>
          <cell r="L468" t="str">
            <v>0</v>
          </cell>
          <cell r="M468">
            <v>0</v>
          </cell>
          <cell r="N468">
            <v>228000</v>
          </cell>
          <cell r="O468">
            <v>228000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 t="str">
            <v>0</v>
          </cell>
          <cell r="AG468" t="str">
            <v>0</v>
          </cell>
          <cell r="AH468" t="str">
            <v>0</v>
          </cell>
          <cell r="AL468" t="str">
            <v>Real-Time Feed to EDW (P620068)</v>
          </cell>
          <cell r="AM468">
            <v>228000</v>
          </cell>
          <cell r="AN468">
            <v>0</v>
          </cell>
          <cell r="AO468">
            <v>0</v>
          </cell>
        </row>
        <row r="469">
          <cell r="B469" t="str">
            <v>IVR for FLIFO Phase II (P620205)</v>
          </cell>
          <cell r="C469" t="str">
            <v>0</v>
          </cell>
          <cell r="D469" t="str">
            <v>0</v>
          </cell>
          <cell r="E469" t="str">
            <v>0</v>
          </cell>
          <cell r="F469" t="str">
            <v>0</v>
          </cell>
          <cell r="G469" t="str">
            <v>0</v>
          </cell>
          <cell r="H469" t="str">
            <v>0</v>
          </cell>
          <cell r="I469" t="str">
            <v>0</v>
          </cell>
          <cell r="J469" t="str">
            <v>0</v>
          </cell>
          <cell r="K469" t="str">
            <v>0</v>
          </cell>
          <cell r="L469" t="str">
            <v>0</v>
          </cell>
          <cell r="M469" t="str">
            <v>0</v>
          </cell>
          <cell r="N469" t="str">
            <v>0</v>
          </cell>
          <cell r="O469" t="str">
            <v>0</v>
          </cell>
          <cell r="P469" t="str">
            <v>0</v>
          </cell>
          <cell r="Q469" t="str">
            <v>0</v>
          </cell>
          <cell r="R469" t="str">
            <v>0</v>
          </cell>
          <cell r="S469" t="str">
            <v>0</v>
          </cell>
          <cell r="T469" t="str">
            <v>0</v>
          </cell>
          <cell r="U469" t="str">
            <v>0</v>
          </cell>
          <cell r="V469" t="str">
            <v>0</v>
          </cell>
          <cell r="W469" t="str">
            <v>0</v>
          </cell>
          <cell r="X469" t="str">
            <v>0</v>
          </cell>
          <cell r="Y469" t="str">
            <v>0</v>
          </cell>
          <cell r="Z469" t="str">
            <v>0</v>
          </cell>
          <cell r="AA469" t="str">
            <v>0</v>
          </cell>
          <cell r="AB469" t="str">
            <v>0</v>
          </cell>
          <cell r="AC469" t="str">
            <v>0</v>
          </cell>
          <cell r="AD469" t="str">
            <v>0</v>
          </cell>
          <cell r="AE469" t="str">
            <v>0</v>
          </cell>
          <cell r="AF469" t="str">
            <v>0</v>
          </cell>
          <cell r="AG469" t="str">
            <v>0</v>
          </cell>
          <cell r="AH469" t="str">
            <v>0</v>
          </cell>
          <cell r="AL469" t="str">
            <v>IVR for FLIFO Phase II (P620205)</v>
          </cell>
          <cell r="AM469" t="str">
            <v>0</v>
          </cell>
          <cell r="AN469" t="str">
            <v>0</v>
          </cell>
          <cell r="AO469" t="str">
            <v>0</v>
          </cell>
        </row>
        <row r="470">
          <cell r="B470" t="str">
            <v>Automated Phone Notification (P620120)</v>
          </cell>
          <cell r="C470" t="str">
            <v>0</v>
          </cell>
          <cell r="D470" t="str">
            <v>0</v>
          </cell>
          <cell r="E470" t="str">
            <v>0</v>
          </cell>
          <cell r="F470" t="str">
            <v>0</v>
          </cell>
          <cell r="G470" t="str">
            <v>0</v>
          </cell>
          <cell r="H470" t="str">
            <v>0</v>
          </cell>
          <cell r="I470" t="str">
            <v>0</v>
          </cell>
          <cell r="J470" t="str">
            <v>0</v>
          </cell>
          <cell r="K470" t="str">
            <v>0</v>
          </cell>
          <cell r="L470" t="str">
            <v>0</v>
          </cell>
          <cell r="M470" t="str">
            <v>0</v>
          </cell>
          <cell r="N470" t="str">
            <v>0</v>
          </cell>
          <cell r="O470" t="str">
            <v>0</v>
          </cell>
          <cell r="P470" t="str">
            <v>0</v>
          </cell>
          <cell r="Q470" t="str">
            <v>0</v>
          </cell>
          <cell r="R470" t="str">
            <v>0</v>
          </cell>
          <cell r="S470" t="str">
            <v>0</v>
          </cell>
          <cell r="T470" t="str">
            <v>0</v>
          </cell>
          <cell r="U470" t="str">
            <v>0</v>
          </cell>
          <cell r="V470" t="str">
            <v>0</v>
          </cell>
          <cell r="W470" t="str">
            <v>0</v>
          </cell>
          <cell r="X470" t="str">
            <v>0</v>
          </cell>
          <cell r="Y470" t="str">
            <v>0</v>
          </cell>
          <cell r="Z470" t="str">
            <v>0</v>
          </cell>
          <cell r="AA470" t="str">
            <v>0</v>
          </cell>
          <cell r="AB470" t="str">
            <v>0</v>
          </cell>
          <cell r="AC470" t="str">
            <v>0</v>
          </cell>
          <cell r="AD470" t="str">
            <v>0</v>
          </cell>
          <cell r="AE470" t="str">
            <v>0</v>
          </cell>
          <cell r="AF470" t="str">
            <v>0</v>
          </cell>
          <cell r="AG470" t="str">
            <v>0</v>
          </cell>
          <cell r="AH470" t="str">
            <v>0</v>
          </cell>
          <cell r="AL470" t="str">
            <v>Automated Phone Notification (P620120)</v>
          </cell>
          <cell r="AM470" t="str">
            <v>0</v>
          </cell>
          <cell r="AN470" t="str">
            <v>0</v>
          </cell>
          <cell r="AO470" t="str">
            <v>0</v>
          </cell>
        </row>
        <row r="471">
          <cell r="B471" t="str">
            <v>Fuel Release and Automated Ticketing  (P620047)</v>
          </cell>
          <cell r="C471" t="str">
            <v>0</v>
          </cell>
          <cell r="D471" t="str">
            <v>0</v>
          </cell>
          <cell r="E471" t="str">
            <v>0</v>
          </cell>
          <cell r="F471" t="str">
            <v>0</v>
          </cell>
          <cell r="G471" t="str">
            <v>0</v>
          </cell>
          <cell r="H471" t="str">
            <v>0</v>
          </cell>
          <cell r="I471" t="str">
            <v>0</v>
          </cell>
          <cell r="J471" t="str">
            <v>0</v>
          </cell>
          <cell r="K471" t="str">
            <v>0</v>
          </cell>
          <cell r="L471" t="str">
            <v>0</v>
          </cell>
          <cell r="M471" t="str">
            <v>0</v>
          </cell>
          <cell r="N471" t="str">
            <v>0</v>
          </cell>
          <cell r="O471" t="str">
            <v>0</v>
          </cell>
          <cell r="P471" t="str">
            <v>0</v>
          </cell>
          <cell r="Q471" t="str">
            <v>0</v>
          </cell>
          <cell r="R471" t="str">
            <v>0</v>
          </cell>
          <cell r="S471" t="str">
            <v>0</v>
          </cell>
          <cell r="T471" t="str">
            <v>0</v>
          </cell>
          <cell r="U471" t="str">
            <v>0</v>
          </cell>
          <cell r="V471" t="str">
            <v>0</v>
          </cell>
          <cell r="W471" t="str">
            <v>0</v>
          </cell>
          <cell r="X471" t="str">
            <v>0</v>
          </cell>
          <cell r="Y471" t="str">
            <v>0</v>
          </cell>
          <cell r="Z471" t="str">
            <v>0</v>
          </cell>
          <cell r="AA471" t="str">
            <v>0</v>
          </cell>
          <cell r="AB471" t="str">
            <v>0</v>
          </cell>
          <cell r="AC471" t="str">
            <v>0</v>
          </cell>
          <cell r="AD471" t="str">
            <v>0</v>
          </cell>
          <cell r="AE471" t="str">
            <v>0</v>
          </cell>
          <cell r="AF471" t="str">
            <v>0</v>
          </cell>
          <cell r="AG471" t="str">
            <v>0</v>
          </cell>
          <cell r="AH471" t="str">
            <v>0</v>
          </cell>
          <cell r="AL471" t="str">
            <v>Fuel Release and Automated Ticketing  (P620047)</v>
          </cell>
          <cell r="AM471" t="str">
            <v>0</v>
          </cell>
          <cell r="AN471" t="str">
            <v>0</v>
          </cell>
          <cell r="AO471" t="str">
            <v>0</v>
          </cell>
        </row>
        <row r="472">
          <cell r="B472" t="str">
            <v>Crew Scheduling Solution (CSS Maestro) - Releases 3-6 (P620060)</v>
          </cell>
          <cell r="C472" t="str">
            <v>0</v>
          </cell>
          <cell r="D472" t="str">
            <v>0</v>
          </cell>
          <cell r="E472" t="str">
            <v>0</v>
          </cell>
          <cell r="F472" t="str">
            <v>0</v>
          </cell>
          <cell r="G472" t="str">
            <v>0</v>
          </cell>
          <cell r="H472" t="str">
            <v>0</v>
          </cell>
          <cell r="I472" t="str">
            <v>0</v>
          </cell>
          <cell r="J472" t="str">
            <v>0</v>
          </cell>
          <cell r="K472" t="str">
            <v>0</v>
          </cell>
          <cell r="L472" t="str">
            <v>0</v>
          </cell>
          <cell r="M472" t="str">
            <v>0</v>
          </cell>
          <cell r="N472" t="str">
            <v>0</v>
          </cell>
          <cell r="O472" t="str">
            <v>0</v>
          </cell>
          <cell r="P472" t="str">
            <v>0</v>
          </cell>
          <cell r="Q472" t="str">
            <v>0</v>
          </cell>
          <cell r="R472" t="str">
            <v>0</v>
          </cell>
          <cell r="S472" t="str">
            <v>0</v>
          </cell>
          <cell r="T472" t="str">
            <v>0</v>
          </cell>
          <cell r="U472" t="str">
            <v>0</v>
          </cell>
          <cell r="V472" t="str">
            <v>0</v>
          </cell>
          <cell r="W472" t="str">
            <v>0</v>
          </cell>
          <cell r="X472" t="str">
            <v>0</v>
          </cell>
          <cell r="Y472" t="str">
            <v>0</v>
          </cell>
          <cell r="Z472" t="str">
            <v>0</v>
          </cell>
          <cell r="AA472" t="str">
            <v>0</v>
          </cell>
          <cell r="AB472" t="str">
            <v>0</v>
          </cell>
          <cell r="AC472" t="str">
            <v>0</v>
          </cell>
          <cell r="AD472" t="str">
            <v>0</v>
          </cell>
          <cell r="AE472" t="str">
            <v>0</v>
          </cell>
          <cell r="AF472" t="str">
            <v>0</v>
          </cell>
          <cell r="AG472" t="str">
            <v>0</v>
          </cell>
          <cell r="AH472" t="str">
            <v>0</v>
          </cell>
          <cell r="AL472" t="str">
            <v>Crew Scheduling Solution (CSS Maestro) - Releases 3-6 (P620060)</v>
          </cell>
          <cell r="AM472" t="str">
            <v>0</v>
          </cell>
          <cell r="AN472" t="str">
            <v>0</v>
          </cell>
          <cell r="AO472" t="str">
            <v>0</v>
          </cell>
        </row>
        <row r="473">
          <cell r="B473" t="str">
            <v>SWIFT - Upgrade Swift Servers (P620127)</v>
          </cell>
          <cell r="C473" t="str">
            <v>0</v>
          </cell>
          <cell r="D473" t="str">
            <v>0</v>
          </cell>
          <cell r="E473" t="str">
            <v>0</v>
          </cell>
          <cell r="F473" t="str">
            <v>0</v>
          </cell>
          <cell r="G473" t="str">
            <v>0</v>
          </cell>
          <cell r="H473" t="str">
            <v>0</v>
          </cell>
          <cell r="I473" t="str">
            <v>0</v>
          </cell>
          <cell r="J473" t="str">
            <v>0</v>
          </cell>
          <cell r="K473" t="str">
            <v>0</v>
          </cell>
          <cell r="L473" t="str">
            <v>0</v>
          </cell>
          <cell r="M473" t="str">
            <v>0</v>
          </cell>
          <cell r="N473" t="str">
            <v>0</v>
          </cell>
          <cell r="O473" t="str">
            <v>0</v>
          </cell>
          <cell r="P473" t="str">
            <v>0</v>
          </cell>
          <cell r="Q473" t="str">
            <v>0</v>
          </cell>
          <cell r="R473" t="str">
            <v>0</v>
          </cell>
          <cell r="S473" t="str">
            <v>0</v>
          </cell>
          <cell r="T473" t="str">
            <v>0</v>
          </cell>
          <cell r="U473" t="str">
            <v>0</v>
          </cell>
          <cell r="V473" t="str">
            <v>0</v>
          </cell>
          <cell r="W473" t="str">
            <v>0</v>
          </cell>
          <cell r="X473" t="str">
            <v>0</v>
          </cell>
          <cell r="Y473" t="str">
            <v>0</v>
          </cell>
          <cell r="Z473" t="str">
            <v>0</v>
          </cell>
          <cell r="AA473" t="str">
            <v>0</v>
          </cell>
          <cell r="AB473" t="str">
            <v>0</v>
          </cell>
          <cell r="AC473" t="str">
            <v>0</v>
          </cell>
          <cell r="AD473" t="str">
            <v>0</v>
          </cell>
          <cell r="AE473" t="str">
            <v>0</v>
          </cell>
          <cell r="AF473" t="str">
            <v>0</v>
          </cell>
          <cell r="AG473" t="str">
            <v>0</v>
          </cell>
          <cell r="AH473" t="str">
            <v>0</v>
          </cell>
          <cell r="AL473" t="str">
            <v>SWIFT - Upgrade Swift Servers (P620127)</v>
          </cell>
          <cell r="AM473" t="str">
            <v>0</v>
          </cell>
          <cell r="AN473" t="str">
            <v>0</v>
          </cell>
          <cell r="AO473" t="str">
            <v>0</v>
          </cell>
        </row>
        <row r="474">
          <cell r="B474" t="str">
            <v>Bin Management - Ramp Operations and Tracking (P620207)</v>
          </cell>
          <cell r="C474" t="str">
            <v>0</v>
          </cell>
          <cell r="D474" t="str">
            <v>0</v>
          </cell>
          <cell r="E474" t="str">
            <v>0</v>
          </cell>
          <cell r="F474" t="str">
            <v>0</v>
          </cell>
          <cell r="G474" t="str">
            <v>0</v>
          </cell>
          <cell r="H474" t="str">
            <v>0</v>
          </cell>
          <cell r="I474" t="str">
            <v>0</v>
          </cell>
          <cell r="J474" t="str">
            <v>0</v>
          </cell>
          <cell r="K474" t="str">
            <v>0</v>
          </cell>
          <cell r="L474" t="str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75000</v>
          </cell>
          <cell r="V474">
            <v>75000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150000</v>
          </cell>
          <cell r="AC474">
            <v>17550000</v>
          </cell>
          <cell r="AD474">
            <v>0</v>
          </cell>
          <cell r="AE474">
            <v>0</v>
          </cell>
          <cell r="AF474" t="str">
            <v>0</v>
          </cell>
          <cell r="AG474" t="str">
            <v>0</v>
          </cell>
          <cell r="AH474" t="str">
            <v>0</v>
          </cell>
          <cell r="AL474" t="str">
            <v>Bin Management - Ramp Operations and Tracking (P620207)</v>
          </cell>
          <cell r="AM474">
            <v>0</v>
          </cell>
          <cell r="AN474">
            <v>150000</v>
          </cell>
          <cell r="AO474">
            <v>17550000</v>
          </cell>
        </row>
        <row r="475">
          <cell r="B475" t="str">
            <v>Asset Catalog (P620104)</v>
          </cell>
          <cell r="C475" t="str">
            <v>0</v>
          </cell>
          <cell r="D475" t="str">
            <v>0</v>
          </cell>
          <cell r="E475" t="str">
            <v>0</v>
          </cell>
          <cell r="F475" t="str">
            <v>0</v>
          </cell>
          <cell r="G475" t="str">
            <v>0</v>
          </cell>
          <cell r="H475" t="str">
            <v>0</v>
          </cell>
          <cell r="I475" t="str">
            <v>0</v>
          </cell>
          <cell r="J475" t="str">
            <v>0</v>
          </cell>
          <cell r="K475" t="str">
            <v>0</v>
          </cell>
          <cell r="L475" t="str">
            <v>0</v>
          </cell>
          <cell r="M475" t="str">
            <v>0</v>
          </cell>
          <cell r="N475" t="str">
            <v>0</v>
          </cell>
          <cell r="O475" t="str">
            <v>0</v>
          </cell>
          <cell r="P475" t="str">
            <v>0</v>
          </cell>
          <cell r="Q475" t="str">
            <v>0</v>
          </cell>
          <cell r="R475" t="str">
            <v>0</v>
          </cell>
          <cell r="S475" t="str">
            <v>0</v>
          </cell>
          <cell r="T475" t="str">
            <v>0</v>
          </cell>
          <cell r="U475" t="str">
            <v>0</v>
          </cell>
          <cell r="V475" t="str">
            <v>0</v>
          </cell>
          <cell r="W475" t="str">
            <v>0</v>
          </cell>
          <cell r="X475" t="str">
            <v>0</v>
          </cell>
          <cell r="Y475" t="str">
            <v>0</v>
          </cell>
          <cell r="Z475" t="str">
            <v>0</v>
          </cell>
          <cell r="AA475" t="str">
            <v>0</v>
          </cell>
          <cell r="AB475" t="str">
            <v>0</v>
          </cell>
          <cell r="AC475" t="str">
            <v>0</v>
          </cell>
          <cell r="AD475" t="str">
            <v>0</v>
          </cell>
          <cell r="AE475" t="str">
            <v>0</v>
          </cell>
          <cell r="AF475" t="str">
            <v>0</v>
          </cell>
          <cell r="AG475" t="str">
            <v>0</v>
          </cell>
          <cell r="AH475" t="str">
            <v>0</v>
          </cell>
          <cell r="AL475" t="str">
            <v>Asset Catalog (P620104)</v>
          </cell>
          <cell r="AM475" t="str">
            <v>0</v>
          </cell>
          <cell r="AN475" t="str">
            <v>0</v>
          </cell>
          <cell r="AO475" t="str">
            <v>0</v>
          </cell>
        </row>
        <row r="476">
          <cell r="B476" t="str">
            <v>Novell eDir to Micorsoft Acitve Directory Migration (P620131)</v>
          </cell>
          <cell r="C476" t="str">
            <v>0</v>
          </cell>
          <cell r="D476" t="str">
            <v>0</v>
          </cell>
          <cell r="E476" t="str">
            <v>0</v>
          </cell>
          <cell r="F476" t="str">
            <v>0</v>
          </cell>
          <cell r="G476" t="str">
            <v>0</v>
          </cell>
          <cell r="H476" t="str">
            <v>0</v>
          </cell>
          <cell r="I476" t="str">
            <v>0</v>
          </cell>
          <cell r="J476" t="str">
            <v>0</v>
          </cell>
          <cell r="K476" t="str">
            <v>0</v>
          </cell>
          <cell r="L476" t="str">
            <v>0</v>
          </cell>
          <cell r="M476" t="str">
            <v>0</v>
          </cell>
          <cell r="N476" t="str">
            <v>0</v>
          </cell>
          <cell r="O476" t="str">
            <v>0</v>
          </cell>
          <cell r="P476" t="str">
            <v>0</v>
          </cell>
          <cell r="Q476" t="str">
            <v>0</v>
          </cell>
          <cell r="R476" t="str">
            <v>0</v>
          </cell>
          <cell r="S476" t="str">
            <v>0</v>
          </cell>
          <cell r="T476" t="str">
            <v>0</v>
          </cell>
          <cell r="U476" t="str">
            <v>0</v>
          </cell>
          <cell r="V476" t="str">
            <v>0</v>
          </cell>
          <cell r="W476" t="str">
            <v>0</v>
          </cell>
          <cell r="X476" t="str">
            <v>0</v>
          </cell>
          <cell r="Y476" t="str">
            <v>0</v>
          </cell>
          <cell r="Z476" t="str">
            <v>0</v>
          </cell>
          <cell r="AA476" t="str">
            <v>0</v>
          </cell>
          <cell r="AB476" t="str">
            <v>0</v>
          </cell>
          <cell r="AC476" t="str">
            <v>0</v>
          </cell>
          <cell r="AD476" t="str">
            <v>0</v>
          </cell>
          <cell r="AE476" t="str">
            <v>0</v>
          </cell>
          <cell r="AF476" t="str">
            <v>0</v>
          </cell>
          <cell r="AG476" t="str">
            <v>0</v>
          </cell>
          <cell r="AH476" t="str">
            <v>0</v>
          </cell>
          <cell r="AL476" t="str">
            <v>Novell eDir to Micorsoft Acitve Directory Migration (P620131)</v>
          </cell>
          <cell r="AM476" t="str">
            <v>0</v>
          </cell>
          <cell r="AN476" t="str">
            <v>0</v>
          </cell>
          <cell r="AO476" t="str">
            <v>0</v>
          </cell>
        </row>
        <row r="477">
          <cell r="B477" t="str">
            <v>Fuel Management/Planning Optimization (P520060)</v>
          </cell>
          <cell r="C477" t="str">
            <v>0</v>
          </cell>
          <cell r="D477" t="str">
            <v>0</v>
          </cell>
          <cell r="E477" t="str">
            <v>0</v>
          </cell>
          <cell r="F477" t="str">
            <v>0</v>
          </cell>
          <cell r="G477" t="str">
            <v>0</v>
          </cell>
          <cell r="H477" t="str">
            <v>0</v>
          </cell>
          <cell r="I477" t="str">
            <v>0</v>
          </cell>
          <cell r="J477" t="str">
            <v>0</v>
          </cell>
          <cell r="K477" t="str">
            <v>0</v>
          </cell>
          <cell r="L477" t="str">
            <v>0</v>
          </cell>
          <cell r="M477" t="str">
            <v>0</v>
          </cell>
          <cell r="N477" t="str">
            <v>0</v>
          </cell>
          <cell r="O477" t="str">
            <v>0</v>
          </cell>
          <cell r="P477" t="str">
            <v>0</v>
          </cell>
          <cell r="Q477" t="str">
            <v>0</v>
          </cell>
          <cell r="R477" t="str">
            <v>0</v>
          </cell>
          <cell r="S477" t="str">
            <v>0</v>
          </cell>
          <cell r="T477" t="str">
            <v>0</v>
          </cell>
          <cell r="U477" t="str">
            <v>0</v>
          </cell>
          <cell r="V477" t="str">
            <v>0</v>
          </cell>
          <cell r="W477" t="str">
            <v>0</v>
          </cell>
          <cell r="X477" t="str">
            <v>0</v>
          </cell>
          <cell r="Y477" t="str">
            <v>0</v>
          </cell>
          <cell r="Z477" t="str">
            <v>0</v>
          </cell>
          <cell r="AA477" t="str">
            <v>0</v>
          </cell>
          <cell r="AB477" t="str">
            <v>0</v>
          </cell>
          <cell r="AC477" t="str">
            <v>0</v>
          </cell>
          <cell r="AD477" t="str">
            <v>0</v>
          </cell>
          <cell r="AE477" t="str">
            <v>0</v>
          </cell>
          <cell r="AF477" t="str">
            <v>0</v>
          </cell>
          <cell r="AG477" t="str">
            <v>0</v>
          </cell>
          <cell r="AH477" t="str">
            <v>0</v>
          </cell>
          <cell r="AL477" t="str">
            <v>Fuel Management/Planning Optimization (P520060)</v>
          </cell>
          <cell r="AM477" t="str">
            <v>0</v>
          </cell>
          <cell r="AN477" t="str">
            <v>0</v>
          </cell>
          <cell r="AO477" t="str">
            <v>0</v>
          </cell>
        </row>
        <row r="478">
          <cell r="B478" t="str">
            <v>Property Tax Compliance Automation (P620010)</v>
          </cell>
          <cell r="C478" t="str">
            <v>0</v>
          </cell>
          <cell r="D478" t="str">
            <v>0</v>
          </cell>
          <cell r="E478" t="str">
            <v>0</v>
          </cell>
          <cell r="F478" t="str">
            <v>0</v>
          </cell>
          <cell r="G478" t="str">
            <v>0</v>
          </cell>
          <cell r="H478" t="str">
            <v>0</v>
          </cell>
          <cell r="I478" t="str">
            <v>0</v>
          </cell>
          <cell r="J478" t="str">
            <v>0</v>
          </cell>
          <cell r="K478" t="str">
            <v>0</v>
          </cell>
          <cell r="L478" t="str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52000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52000</v>
          </cell>
          <cell r="AC478">
            <v>0</v>
          </cell>
          <cell r="AD478">
            <v>0</v>
          </cell>
          <cell r="AE478">
            <v>0</v>
          </cell>
          <cell r="AF478" t="str">
            <v>0</v>
          </cell>
          <cell r="AG478" t="str">
            <v>0</v>
          </cell>
          <cell r="AH478" t="str">
            <v>0</v>
          </cell>
          <cell r="AL478" t="str">
            <v>Property Tax Compliance Automation (P620010)</v>
          </cell>
          <cell r="AM478">
            <v>0</v>
          </cell>
          <cell r="AN478">
            <v>52000</v>
          </cell>
          <cell r="AO478">
            <v>0</v>
          </cell>
        </row>
        <row r="479">
          <cell r="B479" t="str">
            <v>ProLaw (P620211)</v>
          </cell>
          <cell r="C479" t="str">
            <v>0</v>
          </cell>
          <cell r="D479" t="str">
            <v>0</v>
          </cell>
          <cell r="E479" t="str">
            <v>0</v>
          </cell>
          <cell r="F479" t="str">
            <v>0</v>
          </cell>
          <cell r="G479" t="str">
            <v>0</v>
          </cell>
          <cell r="H479" t="str">
            <v>0</v>
          </cell>
          <cell r="I479" t="str">
            <v>0</v>
          </cell>
          <cell r="J479" t="str">
            <v>0</v>
          </cell>
          <cell r="K479" t="str">
            <v>0</v>
          </cell>
          <cell r="L479" t="str">
            <v>0</v>
          </cell>
          <cell r="M479">
            <v>0</v>
          </cell>
          <cell r="N479">
            <v>10000</v>
          </cell>
          <cell r="O479">
            <v>10000</v>
          </cell>
          <cell r="P479">
            <v>9600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9600</v>
          </cell>
          <cell r="AC479">
            <v>0</v>
          </cell>
          <cell r="AD479">
            <v>0</v>
          </cell>
          <cell r="AE479">
            <v>0</v>
          </cell>
          <cell r="AF479" t="str">
            <v>0</v>
          </cell>
          <cell r="AG479" t="str">
            <v>0</v>
          </cell>
          <cell r="AH479" t="str">
            <v>0</v>
          </cell>
          <cell r="AL479" t="str">
            <v>ProLaw (P620211)</v>
          </cell>
          <cell r="AM479">
            <v>10000</v>
          </cell>
          <cell r="AN479">
            <v>9600</v>
          </cell>
          <cell r="AO479">
            <v>0</v>
          </cell>
        </row>
        <row r="480">
          <cell r="B480" t="str">
            <v>Corporate Income Tax Software - Compliance (P620195)</v>
          </cell>
          <cell r="C480" t="str">
            <v>0</v>
          </cell>
          <cell r="D480" t="str">
            <v>0</v>
          </cell>
          <cell r="E480" t="str">
            <v>0</v>
          </cell>
          <cell r="F480" t="str">
            <v>0</v>
          </cell>
          <cell r="G480" t="str">
            <v>0</v>
          </cell>
          <cell r="H480" t="str">
            <v>0</v>
          </cell>
          <cell r="I480" t="str">
            <v>0</v>
          </cell>
          <cell r="J480" t="str">
            <v>0</v>
          </cell>
          <cell r="K480" t="str">
            <v>0</v>
          </cell>
          <cell r="L480" t="str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16427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16427</v>
          </cell>
          <cell r="AC480">
            <v>0</v>
          </cell>
          <cell r="AD480">
            <v>0</v>
          </cell>
          <cell r="AE480">
            <v>0</v>
          </cell>
          <cell r="AF480" t="str">
            <v>0</v>
          </cell>
          <cell r="AG480" t="str">
            <v>0</v>
          </cell>
          <cell r="AH480" t="str">
            <v>0</v>
          </cell>
          <cell r="AL480" t="str">
            <v>Corporate Income Tax Software - Compliance (P620195)</v>
          </cell>
          <cell r="AM480">
            <v>0</v>
          </cell>
          <cell r="AN480">
            <v>16427</v>
          </cell>
          <cell r="AO480">
            <v>0</v>
          </cell>
        </row>
        <row r="481">
          <cell r="B481" t="str">
            <v>TAX Calendar (P620011)</v>
          </cell>
          <cell r="C481" t="str">
            <v>0</v>
          </cell>
          <cell r="D481" t="str">
            <v>0</v>
          </cell>
          <cell r="E481" t="str">
            <v>0</v>
          </cell>
          <cell r="F481" t="str">
            <v>0</v>
          </cell>
          <cell r="G481" t="str">
            <v>0</v>
          </cell>
          <cell r="H481" t="str">
            <v>0</v>
          </cell>
          <cell r="I481" t="str">
            <v>0</v>
          </cell>
          <cell r="J481" t="str">
            <v>0</v>
          </cell>
          <cell r="K481" t="str">
            <v>0</v>
          </cell>
          <cell r="L481" t="str">
            <v>0</v>
          </cell>
          <cell r="M481">
            <v>0</v>
          </cell>
          <cell r="N481">
            <v>0</v>
          </cell>
          <cell r="O481">
            <v>0</v>
          </cell>
          <cell r="P481">
            <v>12000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12000</v>
          </cell>
          <cell r="AC481">
            <v>0</v>
          </cell>
          <cell r="AD481">
            <v>0</v>
          </cell>
          <cell r="AE481">
            <v>0</v>
          </cell>
          <cell r="AF481" t="str">
            <v>0</v>
          </cell>
          <cell r="AG481" t="str">
            <v>0</v>
          </cell>
          <cell r="AH481" t="str">
            <v>0</v>
          </cell>
          <cell r="AL481" t="str">
            <v>TAX Calendar (P620011)</v>
          </cell>
          <cell r="AM481">
            <v>0</v>
          </cell>
          <cell r="AN481">
            <v>12000</v>
          </cell>
          <cell r="AO481">
            <v>0</v>
          </cell>
        </row>
        <row r="482">
          <cell r="B482" t="str">
            <v>Memory for MTS Handheld Scanners (P520096)</v>
          </cell>
          <cell r="C482" t="str">
            <v>0</v>
          </cell>
          <cell r="D482" t="str">
            <v>0</v>
          </cell>
          <cell r="E482" t="str">
            <v>0</v>
          </cell>
          <cell r="F482" t="str">
            <v>0</v>
          </cell>
          <cell r="G482" t="str">
            <v>0</v>
          </cell>
          <cell r="H482" t="str">
            <v>0</v>
          </cell>
          <cell r="I482" t="str">
            <v>0</v>
          </cell>
          <cell r="J482" t="str">
            <v>0</v>
          </cell>
          <cell r="K482" t="str">
            <v>0</v>
          </cell>
          <cell r="L482" t="str">
            <v>0</v>
          </cell>
          <cell r="M482" t="str">
            <v>0</v>
          </cell>
          <cell r="N482" t="str">
            <v>0</v>
          </cell>
          <cell r="O482" t="str">
            <v>0</v>
          </cell>
          <cell r="P482" t="str">
            <v>0</v>
          </cell>
          <cell r="Q482" t="str">
            <v>0</v>
          </cell>
          <cell r="R482" t="str">
            <v>0</v>
          </cell>
          <cell r="S482" t="str">
            <v>0</v>
          </cell>
          <cell r="T482" t="str">
            <v>0</v>
          </cell>
          <cell r="U482" t="str">
            <v>0</v>
          </cell>
          <cell r="V482" t="str">
            <v>0</v>
          </cell>
          <cell r="W482" t="str">
            <v>0</v>
          </cell>
          <cell r="X482" t="str">
            <v>0</v>
          </cell>
          <cell r="Y482" t="str">
            <v>0</v>
          </cell>
          <cell r="Z482" t="str">
            <v>0</v>
          </cell>
          <cell r="AA482" t="str">
            <v>0</v>
          </cell>
          <cell r="AB482" t="str">
            <v>0</v>
          </cell>
          <cell r="AC482" t="str">
            <v>0</v>
          </cell>
          <cell r="AD482" t="str">
            <v>0</v>
          </cell>
          <cell r="AE482" t="str">
            <v>0</v>
          </cell>
          <cell r="AF482" t="str">
            <v>0</v>
          </cell>
          <cell r="AG482" t="str">
            <v>0</v>
          </cell>
          <cell r="AH482" t="str">
            <v>0</v>
          </cell>
          <cell r="AL482" t="str">
            <v>Memory for MTS Handheld Scanners (P520096)</v>
          </cell>
          <cell r="AM482" t="str">
            <v>0</v>
          </cell>
          <cell r="AN482" t="str">
            <v>0</v>
          </cell>
          <cell r="AO482" t="str">
            <v>0</v>
          </cell>
        </row>
        <row r="483">
          <cell r="B483" t="str">
            <v>Station PC hardware and OS upgrade (P520140)</v>
          </cell>
          <cell r="C483" t="str">
            <v>0</v>
          </cell>
          <cell r="D483" t="str">
            <v>0</v>
          </cell>
          <cell r="E483" t="str">
            <v>0</v>
          </cell>
          <cell r="F483" t="str">
            <v>0</v>
          </cell>
          <cell r="G483" t="str">
            <v>0</v>
          </cell>
          <cell r="H483" t="str">
            <v>0</v>
          </cell>
          <cell r="I483" t="str">
            <v>0</v>
          </cell>
          <cell r="J483" t="str">
            <v>0</v>
          </cell>
          <cell r="K483" t="str">
            <v>0</v>
          </cell>
          <cell r="L483" t="str">
            <v>0</v>
          </cell>
          <cell r="M483" t="str">
            <v>0</v>
          </cell>
          <cell r="N483" t="str">
            <v>0</v>
          </cell>
          <cell r="O483" t="str">
            <v>0</v>
          </cell>
          <cell r="P483" t="str">
            <v>0</v>
          </cell>
          <cell r="Q483" t="str">
            <v>0</v>
          </cell>
          <cell r="R483" t="str">
            <v>0</v>
          </cell>
          <cell r="S483" t="str">
            <v>0</v>
          </cell>
          <cell r="T483" t="str">
            <v>0</v>
          </cell>
          <cell r="U483" t="str">
            <v>0</v>
          </cell>
          <cell r="V483" t="str">
            <v>0</v>
          </cell>
          <cell r="W483" t="str">
            <v>0</v>
          </cell>
          <cell r="X483" t="str">
            <v>0</v>
          </cell>
          <cell r="Y483" t="str">
            <v>0</v>
          </cell>
          <cell r="Z483" t="str">
            <v>0</v>
          </cell>
          <cell r="AA483" t="str">
            <v>0</v>
          </cell>
          <cell r="AB483" t="str">
            <v>0</v>
          </cell>
          <cell r="AC483" t="str">
            <v>0</v>
          </cell>
          <cell r="AD483" t="str">
            <v>0</v>
          </cell>
          <cell r="AE483" t="str">
            <v>0</v>
          </cell>
          <cell r="AF483" t="str">
            <v>0</v>
          </cell>
          <cell r="AG483" t="str">
            <v>0</v>
          </cell>
          <cell r="AH483">
            <v>47339</v>
          </cell>
          <cell r="AL483" t="str">
            <v>Station PC hardware and OS upgrade (P520140)</v>
          </cell>
          <cell r="AM483" t="str">
            <v>0</v>
          </cell>
          <cell r="AN483" t="str">
            <v>0</v>
          </cell>
          <cell r="AO483" t="str">
            <v>0</v>
          </cell>
        </row>
        <row r="484">
          <cell r="B484" t="str">
            <v>2004 Exchange Migration (P420294)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-830</v>
          </cell>
          <cell r="H484">
            <v>830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 t="str">
            <v>0</v>
          </cell>
          <cell r="N484" t="str">
            <v>0</v>
          </cell>
          <cell r="O484">
            <v>0</v>
          </cell>
          <cell r="P484" t="str">
            <v>0</v>
          </cell>
          <cell r="Q484" t="str">
            <v>0</v>
          </cell>
          <cell r="R484" t="str">
            <v>0</v>
          </cell>
          <cell r="S484" t="str">
            <v>0</v>
          </cell>
          <cell r="T484" t="str">
            <v>0</v>
          </cell>
          <cell r="U484" t="str">
            <v>0</v>
          </cell>
          <cell r="V484" t="str">
            <v>0</v>
          </cell>
          <cell r="W484" t="str">
            <v>0</v>
          </cell>
          <cell r="X484" t="str">
            <v>0</v>
          </cell>
          <cell r="Y484" t="str">
            <v>0</v>
          </cell>
          <cell r="Z484" t="str">
            <v>0</v>
          </cell>
          <cell r="AA484" t="str">
            <v>0</v>
          </cell>
          <cell r="AB484" t="str">
            <v>0</v>
          </cell>
          <cell r="AC484" t="str">
            <v>0</v>
          </cell>
          <cell r="AD484" t="str">
            <v>0</v>
          </cell>
          <cell r="AE484" t="str">
            <v>0</v>
          </cell>
          <cell r="AF484" t="str">
            <v>0</v>
          </cell>
          <cell r="AG484" t="str">
            <v>0</v>
          </cell>
          <cell r="AH484">
            <v>835772</v>
          </cell>
          <cell r="AL484" t="str">
            <v>2004 Exchange Migration (P420294)</v>
          </cell>
          <cell r="AM484">
            <v>0</v>
          </cell>
          <cell r="AN484" t="str">
            <v>0</v>
          </cell>
          <cell r="AO484" t="str">
            <v>0</v>
          </cell>
        </row>
        <row r="485">
          <cell r="B485" t="str">
            <v>ECM Framework Project (P22225A)</v>
          </cell>
          <cell r="C485" t="str">
            <v>0</v>
          </cell>
          <cell r="D485" t="str">
            <v>0</v>
          </cell>
          <cell r="E485" t="str">
            <v>0</v>
          </cell>
          <cell r="F485" t="str">
            <v>0</v>
          </cell>
          <cell r="G485" t="str">
            <v>0</v>
          </cell>
          <cell r="H485" t="str">
            <v>0</v>
          </cell>
          <cell r="I485" t="str">
            <v>0</v>
          </cell>
          <cell r="J485" t="str">
            <v>0</v>
          </cell>
          <cell r="K485" t="str">
            <v>0</v>
          </cell>
          <cell r="L485" t="str">
            <v>0</v>
          </cell>
          <cell r="M485" t="str">
            <v>0</v>
          </cell>
          <cell r="N485" t="str">
            <v>0</v>
          </cell>
          <cell r="O485" t="str">
            <v>0</v>
          </cell>
          <cell r="P485" t="str">
            <v>0</v>
          </cell>
          <cell r="Q485" t="str">
            <v>0</v>
          </cell>
          <cell r="R485" t="str">
            <v>0</v>
          </cell>
          <cell r="S485" t="str">
            <v>0</v>
          </cell>
          <cell r="T485" t="str">
            <v>0</v>
          </cell>
          <cell r="U485" t="str">
            <v>0</v>
          </cell>
          <cell r="V485" t="str">
            <v>0</v>
          </cell>
          <cell r="W485" t="str">
            <v>0</v>
          </cell>
          <cell r="X485" t="str">
            <v>0</v>
          </cell>
          <cell r="Y485" t="str">
            <v>0</v>
          </cell>
          <cell r="Z485" t="str">
            <v>0</v>
          </cell>
          <cell r="AA485" t="str">
            <v>0</v>
          </cell>
          <cell r="AB485" t="str">
            <v>0</v>
          </cell>
          <cell r="AC485" t="str">
            <v>0</v>
          </cell>
          <cell r="AD485" t="str">
            <v>0</v>
          </cell>
          <cell r="AE485" t="str">
            <v>0</v>
          </cell>
          <cell r="AF485">
            <v>2391932</v>
          </cell>
          <cell r="AG485">
            <v>278818</v>
          </cell>
          <cell r="AH485">
            <v>57514</v>
          </cell>
          <cell r="AL485" t="str">
            <v>ECM Framework Project (P22225A)</v>
          </cell>
          <cell r="AM485" t="str">
            <v>0</v>
          </cell>
          <cell r="AN485" t="str">
            <v>0</v>
          </cell>
          <cell r="AO485" t="str">
            <v>0</v>
          </cell>
        </row>
        <row r="486">
          <cell r="B486" t="str">
            <v>BI Platform - HW and SW - Scorecard and Reporting Tools (P420329)</v>
          </cell>
          <cell r="C486" t="str">
            <v>0</v>
          </cell>
          <cell r="D486" t="str">
            <v>0</v>
          </cell>
          <cell r="E486" t="str">
            <v>0</v>
          </cell>
          <cell r="F486" t="str">
            <v>0</v>
          </cell>
          <cell r="G486" t="str">
            <v>0</v>
          </cell>
          <cell r="H486" t="str">
            <v>0</v>
          </cell>
          <cell r="I486" t="str">
            <v>0</v>
          </cell>
          <cell r="J486" t="str">
            <v>0</v>
          </cell>
          <cell r="K486" t="str">
            <v>0</v>
          </cell>
          <cell r="L486" t="str">
            <v>0</v>
          </cell>
          <cell r="M486" t="str">
            <v>0</v>
          </cell>
          <cell r="N486" t="str">
            <v>0</v>
          </cell>
          <cell r="O486" t="str">
            <v>0</v>
          </cell>
          <cell r="P486" t="str">
            <v>0</v>
          </cell>
          <cell r="Q486" t="str">
            <v>0</v>
          </cell>
          <cell r="R486" t="str">
            <v>0</v>
          </cell>
          <cell r="S486" t="str">
            <v>0</v>
          </cell>
          <cell r="T486" t="str">
            <v>0</v>
          </cell>
          <cell r="U486" t="str">
            <v>0</v>
          </cell>
          <cell r="V486" t="str">
            <v>0</v>
          </cell>
          <cell r="W486" t="str">
            <v>0</v>
          </cell>
          <cell r="X486" t="str">
            <v>0</v>
          </cell>
          <cell r="Y486" t="str">
            <v>0</v>
          </cell>
          <cell r="Z486" t="str">
            <v>0</v>
          </cell>
          <cell r="AA486" t="str">
            <v>0</v>
          </cell>
          <cell r="AB486" t="str">
            <v>0</v>
          </cell>
          <cell r="AC486" t="str">
            <v>0</v>
          </cell>
          <cell r="AD486" t="str">
            <v>0</v>
          </cell>
          <cell r="AE486" t="str">
            <v>0</v>
          </cell>
          <cell r="AF486" t="str">
            <v>0</v>
          </cell>
          <cell r="AG486">
            <v>1263475</v>
          </cell>
          <cell r="AH486">
            <v>227665</v>
          </cell>
          <cell r="AL486" t="str">
            <v>BI Platform - HW and SW - Scorecard and Reporting Tools (P420329)</v>
          </cell>
          <cell r="AM486" t="str">
            <v>0</v>
          </cell>
          <cell r="AN486" t="str">
            <v>0</v>
          </cell>
          <cell r="AO486" t="str">
            <v>0</v>
          </cell>
        </row>
        <row r="487">
          <cell r="B487" t="str">
            <v>Inet Oracle BD Filer(Wyman) (P536030)</v>
          </cell>
          <cell r="C487" t="str">
            <v>0</v>
          </cell>
          <cell r="D487" t="str">
            <v>0</v>
          </cell>
          <cell r="E487" t="str">
            <v>0</v>
          </cell>
          <cell r="F487" t="str">
            <v>0</v>
          </cell>
          <cell r="G487" t="str">
            <v>0</v>
          </cell>
          <cell r="H487" t="str">
            <v>0</v>
          </cell>
          <cell r="I487" t="str">
            <v>0</v>
          </cell>
          <cell r="J487" t="str">
            <v>0</v>
          </cell>
          <cell r="K487" t="str">
            <v>0</v>
          </cell>
          <cell r="L487" t="str">
            <v>0</v>
          </cell>
          <cell r="M487" t="str">
            <v>0</v>
          </cell>
          <cell r="N487" t="str">
            <v>0</v>
          </cell>
          <cell r="O487" t="str">
            <v>0</v>
          </cell>
          <cell r="P487" t="str">
            <v>0</v>
          </cell>
          <cell r="Q487" t="str">
            <v>0</v>
          </cell>
          <cell r="R487" t="str">
            <v>0</v>
          </cell>
          <cell r="S487" t="str">
            <v>0</v>
          </cell>
          <cell r="T487" t="str">
            <v>0</v>
          </cell>
          <cell r="U487" t="str">
            <v>0</v>
          </cell>
          <cell r="V487" t="str">
            <v>0</v>
          </cell>
          <cell r="W487" t="str">
            <v>0</v>
          </cell>
          <cell r="X487" t="str">
            <v>0</v>
          </cell>
          <cell r="Y487" t="str">
            <v>0</v>
          </cell>
          <cell r="Z487" t="str">
            <v>0</v>
          </cell>
          <cell r="AA487" t="str">
            <v>0</v>
          </cell>
          <cell r="AB487" t="str">
            <v>0</v>
          </cell>
          <cell r="AC487" t="str">
            <v>0</v>
          </cell>
          <cell r="AD487" t="str">
            <v>0</v>
          </cell>
          <cell r="AE487" t="str">
            <v>0</v>
          </cell>
          <cell r="AF487" t="str">
            <v>0</v>
          </cell>
          <cell r="AG487" t="str">
            <v>0</v>
          </cell>
          <cell r="AH487">
            <v>237567</v>
          </cell>
          <cell r="AL487" t="str">
            <v>Inet Oracle BD Filer(Wyman) (P536030)</v>
          </cell>
          <cell r="AM487" t="str">
            <v>0</v>
          </cell>
          <cell r="AN487" t="str">
            <v>0</v>
          </cell>
          <cell r="AO487" t="str">
            <v>0</v>
          </cell>
        </row>
        <row r="488">
          <cell r="B488" t="str">
            <v>Inet File System Filer(SDC) (P536020)</v>
          </cell>
          <cell r="C488" t="str">
            <v>0</v>
          </cell>
          <cell r="D488" t="str">
            <v>0</v>
          </cell>
          <cell r="E488" t="str">
            <v>0</v>
          </cell>
          <cell r="F488" t="str">
            <v>0</v>
          </cell>
          <cell r="G488" t="str">
            <v>0</v>
          </cell>
          <cell r="H488" t="str">
            <v>0</v>
          </cell>
          <cell r="I488" t="str">
            <v>0</v>
          </cell>
          <cell r="J488" t="str">
            <v>0</v>
          </cell>
          <cell r="K488" t="str">
            <v>0</v>
          </cell>
          <cell r="L488" t="str">
            <v>0</v>
          </cell>
          <cell r="M488" t="str">
            <v>0</v>
          </cell>
          <cell r="N488" t="str">
            <v>0</v>
          </cell>
          <cell r="O488" t="str">
            <v>0</v>
          </cell>
          <cell r="P488" t="str">
            <v>0</v>
          </cell>
          <cell r="Q488" t="str">
            <v>0</v>
          </cell>
          <cell r="R488" t="str">
            <v>0</v>
          </cell>
          <cell r="S488" t="str">
            <v>0</v>
          </cell>
          <cell r="T488" t="str">
            <v>0</v>
          </cell>
          <cell r="U488" t="str">
            <v>0</v>
          </cell>
          <cell r="V488" t="str">
            <v>0</v>
          </cell>
          <cell r="W488" t="str">
            <v>0</v>
          </cell>
          <cell r="X488" t="str">
            <v>0</v>
          </cell>
          <cell r="Y488" t="str">
            <v>0</v>
          </cell>
          <cell r="Z488" t="str">
            <v>0</v>
          </cell>
          <cell r="AA488" t="str">
            <v>0</v>
          </cell>
          <cell r="AB488" t="str">
            <v>0</v>
          </cell>
          <cell r="AC488" t="str">
            <v>0</v>
          </cell>
          <cell r="AD488" t="str">
            <v>0</v>
          </cell>
          <cell r="AE488" t="str">
            <v>0</v>
          </cell>
          <cell r="AF488" t="str">
            <v>0</v>
          </cell>
          <cell r="AG488" t="str">
            <v>0</v>
          </cell>
          <cell r="AH488">
            <v>236517</v>
          </cell>
          <cell r="AL488" t="str">
            <v>Inet File System Filer(SDC) (P536020)</v>
          </cell>
          <cell r="AM488" t="str">
            <v>0</v>
          </cell>
          <cell r="AN488" t="str">
            <v>0</v>
          </cell>
          <cell r="AO488" t="str">
            <v>0</v>
          </cell>
        </row>
        <row r="489">
          <cell r="B489" t="str">
            <v>2005 Mainframe Infrastructure Upgrades (P520063)</v>
          </cell>
          <cell r="C489" t="str">
            <v>0</v>
          </cell>
          <cell r="D489" t="str">
            <v>0</v>
          </cell>
          <cell r="E489" t="str">
            <v>0</v>
          </cell>
          <cell r="F489" t="str">
            <v>0</v>
          </cell>
          <cell r="G489" t="str">
            <v>0</v>
          </cell>
          <cell r="H489" t="str">
            <v>0</v>
          </cell>
          <cell r="I489" t="str">
            <v>0</v>
          </cell>
          <cell r="J489" t="str">
            <v>0</v>
          </cell>
          <cell r="K489" t="str">
            <v>0</v>
          </cell>
          <cell r="L489" t="str">
            <v>0</v>
          </cell>
          <cell r="M489" t="str">
            <v>0</v>
          </cell>
          <cell r="N489" t="str">
            <v>0</v>
          </cell>
          <cell r="O489" t="str">
            <v>0</v>
          </cell>
          <cell r="P489" t="str">
            <v>0</v>
          </cell>
          <cell r="Q489" t="str">
            <v>0</v>
          </cell>
          <cell r="R489" t="str">
            <v>0</v>
          </cell>
          <cell r="S489" t="str">
            <v>0</v>
          </cell>
          <cell r="T489" t="str">
            <v>0</v>
          </cell>
          <cell r="U489" t="str">
            <v>0</v>
          </cell>
          <cell r="V489" t="str">
            <v>0</v>
          </cell>
          <cell r="W489" t="str">
            <v>0</v>
          </cell>
          <cell r="X489" t="str">
            <v>0</v>
          </cell>
          <cell r="Y489" t="str">
            <v>0</v>
          </cell>
          <cell r="Z489" t="str">
            <v>0</v>
          </cell>
          <cell r="AA489" t="str">
            <v>0</v>
          </cell>
          <cell r="AB489" t="str">
            <v>0</v>
          </cell>
          <cell r="AC489" t="str">
            <v>0</v>
          </cell>
          <cell r="AD489" t="str">
            <v>0</v>
          </cell>
          <cell r="AE489" t="str">
            <v>0</v>
          </cell>
          <cell r="AF489" t="str">
            <v>0</v>
          </cell>
          <cell r="AG489" t="str">
            <v>0</v>
          </cell>
          <cell r="AH489">
            <v>144372</v>
          </cell>
          <cell r="AL489" t="str">
            <v>2005 Mainframe Infrastructure Upgrades (P520063)</v>
          </cell>
          <cell r="AM489" t="str">
            <v>0</v>
          </cell>
          <cell r="AN489" t="str">
            <v>0</v>
          </cell>
          <cell r="AO489" t="str">
            <v>0</v>
          </cell>
        </row>
        <row r="490">
          <cell r="B490" t="str">
            <v>DPOS Performance Enhancements (P520087)</v>
          </cell>
          <cell r="C490" t="str">
            <v>0</v>
          </cell>
          <cell r="D490" t="str">
            <v>0</v>
          </cell>
          <cell r="E490" t="str">
            <v>0</v>
          </cell>
          <cell r="F490" t="str">
            <v>0</v>
          </cell>
          <cell r="G490" t="str">
            <v>0</v>
          </cell>
          <cell r="H490" t="str">
            <v>0</v>
          </cell>
          <cell r="I490" t="str">
            <v>0</v>
          </cell>
          <cell r="J490" t="str">
            <v>0</v>
          </cell>
          <cell r="K490" t="str">
            <v>0</v>
          </cell>
          <cell r="L490" t="str">
            <v>0</v>
          </cell>
          <cell r="M490" t="str">
            <v>0</v>
          </cell>
          <cell r="N490" t="str">
            <v>0</v>
          </cell>
          <cell r="O490" t="str">
            <v>0</v>
          </cell>
          <cell r="P490" t="str">
            <v>0</v>
          </cell>
          <cell r="Q490" t="str">
            <v>0</v>
          </cell>
          <cell r="R490" t="str">
            <v>0</v>
          </cell>
          <cell r="S490" t="str">
            <v>0</v>
          </cell>
          <cell r="T490" t="str">
            <v>0</v>
          </cell>
          <cell r="U490" t="str">
            <v>0</v>
          </cell>
          <cell r="V490" t="str">
            <v>0</v>
          </cell>
          <cell r="W490" t="str">
            <v>0</v>
          </cell>
          <cell r="X490" t="str">
            <v>0</v>
          </cell>
          <cell r="Y490" t="str">
            <v>0</v>
          </cell>
          <cell r="Z490" t="str">
            <v>0</v>
          </cell>
          <cell r="AA490" t="str">
            <v>0</v>
          </cell>
          <cell r="AB490" t="str">
            <v>0</v>
          </cell>
          <cell r="AC490" t="str">
            <v>0</v>
          </cell>
          <cell r="AD490" t="str">
            <v>0</v>
          </cell>
          <cell r="AE490" t="str">
            <v>0</v>
          </cell>
          <cell r="AF490" t="str">
            <v>0</v>
          </cell>
          <cell r="AG490" t="str">
            <v>0</v>
          </cell>
          <cell r="AH490" t="str">
            <v>0</v>
          </cell>
          <cell r="AL490" t="str">
            <v>DPOS Performance Enhancements (P520087)</v>
          </cell>
          <cell r="AM490" t="str">
            <v>0</v>
          </cell>
          <cell r="AN490" t="str">
            <v>0</v>
          </cell>
          <cell r="AO490" t="str">
            <v>0</v>
          </cell>
        </row>
        <row r="491">
          <cell r="B491" t="str">
            <v>Ground Ops Staffplanning (P520204)</v>
          </cell>
          <cell r="C491" t="str">
            <v>0</v>
          </cell>
          <cell r="D491" t="str">
            <v>0</v>
          </cell>
          <cell r="E491" t="str">
            <v>0</v>
          </cell>
          <cell r="F491" t="str">
            <v>0</v>
          </cell>
          <cell r="G491" t="str">
            <v>0</v>
          </cell>
          <cell r="H491" t="str">
            <v>0</v>
          </cell>
          <cell r="I491" t="str">
            <v>0</v>
          </cell>
          <cell r="J491" t="str">
            <v>0</v>
          </cell>
          <cell r="K491" t="str">
            <v>0</v>
          </cell>
          <cell r="L491" t="str">
            <v>0</v>
          </cell>
          <cell r="M491" t="str">
            <v>0</v>
          </cell>
          <cell r="N491" t="str">
            <v>0</v>
          </cell>
          <cell r="O491" t="str">
            <v>0</v>
          </cell>
          <cell r="P491" t="str">
            <v>0</v>
          </cell>
          <cell r="Q491" t="str">
            <v>0</v>
          </cell>
          <cell r="R491" t="str">
            <v>0</v>
          </cell>
          <cell r="S491" t="str">
            <v>0</v>
          </cell>
          <cell r="T491" t="str">
            <v>0</v>
          </cell>
          <cell r="U491" t="str">
            <v>0</v>
          </cell>
          <cell r="V491" t="str">
            <v>0</v>
          </cell>
          <cell r="W491" t="str">
            <v>0</v>
          </cell>
          <cell r="X491" t="str">
            <v>0</v>
          </cell>
          <cell r="Y491" t="str">
            <v>0</v>
          </cell>
          <cell r="Z491" t="str">
            <v>0</v>
          </cell>
          <cell r="AA491" t="str">
            <v>0</v>
          </cell>
          <cell r="AB491" t="str">
            <v>0</v>
          </cell>
          <cell r="AC491" t="str">
            <v>0</v>
          </cell>
          <cell r="AD491" t="str">
            <v>0</v>
          </cell>
          <cell r="AE491" t="str">
            <v>0</v>
          </cell>
          <cell r="AF491" t="str">
            <v>0</v>
          </cell>
          <cell r="AG491" t="str">
            <v>0</v>
          </cell>
          <cell r="AH491" t="str">
            <v>0</v>
          </cell>
          <cell r="AL491" t="str">
            <v>Ground Ops Staffplanning (P520204)</v>
          </cell>
          <cell r="AM491" t="str">
            <v>0</v>
          </cell>
          <cell r="AN491" t="str">
            <v>0</v>
          </cell>
          <cell r="AO491" t="str">
            <v>0</v>
          </cell>
        </row>
        <row r="492">
          <cell r="B492" t="str">
            <v>SAT Environment Upgrade (P520234)</v>
          </cell>
          <cell r="C492" t="str">
            <v>0</v>
          </cell>
          <cell r="D492" t="str">
            <v>0</v>
          </cell>
          <cell r="E492" t="str">
            <v>0</v>
          </cell>
          <cell r="F492" t="str">
            <v>0</v>
          </cell>
          <cell r="G492" t="str">
            <v>0</v>
          </cell>
          <cell r="H492" t="str">
            <v>0</v>
          </cell>
          <cell r="I492" t="str">
            <v>0</v>
          </cell>
          <cell r="J492" t="str">
            <v>0</v>
          </cell>
          <cell r="K492" t="str">
            <v>0</v>
          </cell>
          <cell r="L492" t="str">
            <v>0</v>
          </cell>
          <cell r="M492" t="str">
            <v>0</v>
          </cell>
          <cell r="N492" t="str">
            <v>0</v>
          </cell>
          <cell r="O492" t="str">
            <v>0</v>
          </cell>
          <cell r="P492" t="str">
            <v>0</v>
          </cell>
          <cell r="Q492" t="str">
            <v>0</v>
          </cell>
          <cell r="R492" t="str">
            <v>0</v>
          </cell>
          <cell r="S492" t="str">
            <v>0</v>
          </cell>
          <cell r="T492" t="str">
            <v>0</v>
          </cell>
          <cell r="U492" t="str">
            <v>0</v>
          </cell>
          <cell r="V492" t="str">
            <v>0</v>
          </cell>
          <cell r="W492" t="str">
            <v>0</v>
          </cell>
          <cell r="X492" t="str">
            <v>0</v>
          </cell>
          <cell r="Y492" t="str">
            <v>0</v>
          </cell>
          <cell r="Z492" t="str">
            <v>0</v>
          </cell>
          <cell r="AA492" t="str">
            <v>0</v>
          </cell>
          <cell r="AB492" t="str">
            <v>0</v>
          </cell>
          <cell r="AC492" t="str">
            <v>0</v>
          </cell>
          <cell r="AD492" t="str">
            <v>0</v>
          </cell>
          <cell r="AE492" t="str">
            <v>0</v>
          </cell>
          <cell r="AF492" t="str">
            <v>0</v>
          </cell>
          <cell r="AG492" t="str">
            <v>0</v>
          </cell>
          <cell r="AH492">
            <v>178456</v>
          </cell>
          <cell r="AL492" t="str">
            <v>SAT Environment Upgrade (P520234)</v>
          </cell>
          <cell r="AM492" t="str">
            <v>0</v>
          </cell>
          <cell r="AN492" t="str">
            <v>0</v>
          </cell>
          <cell r="AO492" t="str">
            <v>0</v>
          </cell>
        </row>
        <row r="493">
          <cell r="B493" t="str">
            <v>Enterprise Tibco Agreement (P420315)</v>
          </cell>
          <cell r="C493" t="str">
            <v>0</v>
          </cell>
          <cell r="D493" t="str">
            <v>0</v>
          </cell>
          <cell r="E493" t="str">
            <v>0</v>
          </cell>
          <cell r="F493" t="str">
            <v>0</v>
          </cell>
          <cell r="G493" t="str">
            <v>0</v>
          </cell>
          <cell r="H493" t="str">
            <v>0</v>
          </cell>
          <cell r="I493" t="str">
            <v>0</v>
          </cell>
          <cell r="J493" t="str">
            <v>0</v>
          </cell>
          <cell r="K493" t="str">
            <v>0</v>
          </cell>
          <cell r="L493" t="str">
            <v>0</v>
          </cell>
          <cell r="M493" t="str">
            <v>0</v>
          </cell>
          <cell r="N493" t="str">
            <v>0</v>
          </cell>
          <cell r="O493" t="str">
            <v>0</v>
          </cell>
          <cell r="P493" t="str">
            <v>0</v>
          </cell>
          <cell r="Q493" t="str">
            <v>0</v>
          </cell>
          <cell r="R493" t="str">
            <v>0</v>
          </cell>
          <cell r="S493" t="str">
            <v>0</v>
          </cell>
          <cell r="T493" t="str">
            <v>0</v>
          </cell>
          <cell r="U493" t="str">
            <v>0</v>
          </cell>
          <cell r="V493" t="str">
            <v>0</v>
          </cell>
          <cell r="W493" t="str">
            <v>0</v>
          </cell>
          <cell r="X493" t="str">
            <v>0</v>
          </cell>
          <cell r="Y493" t="str">
            <v>0</v>
          </cell>
          <cell r="Z493" t="str">
            <v>0</v>
          </cell>
          <cell r="AA493" t="str">
            <v>0</v>
          </cell>
          <cell r="AB493" t="str">
            <v>0</v>
          </cell>
          <cell r="AC493" t="str">
            <v>0</v>
          </cell>
          <cell r="AD493" t="str">
            <v>0</v>
          </cell>
          <cell r="AE493" t="str">
            <v>0</v>
          </cell>
          <cell r="AF493" t="str">
            <v>0</v>
          </cell>
          <cell r="AG493">
            <v>1500000</v>
          </cell>
          <cell r="AH493">
            <v>123750</v>
          </cell>
          <cell r="AL493" t="str">
            <v>Enterprise Tibco Agreement (P420315)</v>
          </cell>
          <cell r="AM493" t="str">
            <v>0</v>
          </cell>
          <cell r="AN493" t="str">
            <v>0</v>
          </cell>
          <cell r="AO493" t="str">
            <v>0</v>
          </cell>
        </row>
        <row r="494">
          <cell r="B494" t="str">
            <v>2004 Technology Engineering  Pull Forward Initiatives (P420306)</v>
          </cell>
          <cell r="C494" t="str">
            <v>0</v>
          </cell>
          <cell r="D494" t="str">
            <v>0</v>
          </cell>
          <cell r="E494" t="str">
            <v>0</v>
          </cell>
          <cell r="F494" t="str">
            <v>0</v>
          </cell>
          <cell r="G494" t="str">
            <v>0</v>
          </cell>
          <cell r="H494" t="str">
            <v>0</v>
          </cell>
          <cell r="I494" t="str">
            <v>0</v>
          </cell>
          <cell r="J494" t="str">
            <v>0</v>
          </cell>
          <cell r="K494" t="str">
            <v>0</v>
          </cell>
          <cell r="L494" t="str">
            <v>0</v>
          </cell>
          <cell r="M494" t="str">
            <v>0</v>
          </cell>
          <cell r="N494" t="str">
            <v>0</v>
          </cell>
          <cell r="O494" t="str">
            <v>0</v>
          </cell>
          <cell r="P494" t="str">
            <v>0</v>
          </cell>
          <cell r="Q494" t="str">
            <v>0</v>
          </cell>
          <cell r="R494" t="str">
            <v>0</v>
          </cell>
          <cell r="S494" t="str">
            <v>0</v>
          </cell>
          <cell r="T494" t="str">
            <v>0</v>
          </cell>
          <cell r="U494" t="str">
            <v>0</v>
          </cell>
          <cell r="V494" t="str">
            <v>0</v>
          </cell>
          <cell r="W494" t="str">
            <v>0</v>
          </cell>
          <cell r="X494" t="str">
            <v>0</v>
          </cell>
          <cell r="Y494" t="str">
            <v>0</v>
          </cell>
          <cell r="Z494" t="str">
            <v>0</v>
          </cell>
          <cell r="AA494" t="str">
            <v>0</v>
          </cell>
          <cell r="AB494" t="str">
            <v>0</v>
          </cell>
          <cell r="AC494" t="str">
            <v>0</v>
          </cell>
          <cell r="AD494" t="str">
            <v>0</v>
          </cell>
          <cell r="AE494" t="str">
            <v>0</v>
          </cell>
          <cell r="AF494" t="str">
            <v>0</v>
          </cell>
          <cell r="AG494">
            <v>1329777</v>
          </cell>
          <cell r="AH494">
            <v>18121</v>
          </cell>
          <cell r="AL494" t="str">
            <v>2004 Technology Engineering  Pull Forward Initiatives (P420306)</v>
          </cell>
          <cell r="AM494" t="str">
            <v>0</v>
          </cell>
          <cell r="AN494" t="str">
            <v>0</v>
          </cell>
          <cell r="AO494" t="str">
            <v>0</v>
          </cell>
        </row>
        <row r="495">
          <cell r="B495" t="str">
            <v>Data Frameworks - Conformed Dimensions (P520117)</v>
          </cell>
          <cell r="C495" t="str">
            <v>0</v>
          </cell>
          <cell r="D495" t="str">
            <v>0</v>
          </cell>
          <cell r="E495" t="str">
            <v>0</v>
          </cell>
          <cell r="F495" t="str">
            <v>0</v>
          </cell>
          <cell r="G495" t="str">
            <v>0</v>
          </cell>
          <cell r="H495" t="str">
            <v>0</v>
          </cell>
          <cell r="I495" t="str">
            <v>0</v>
          </cell>
          <cell r="J495" t="str">
            <v>0</v>
          </cell>
          <cell r="K495" t="str">
            <v>0</v>
          </cell>
          <cell r="L495" t="str">
            <v>0</v>
          </cell>
          <cell r="M495" t="str">
            <v>0</v>
          </cell>
          <cell r="N495" t="str">
            <v>0</v>
          </cell>
          <cell r="O495" t="str">
            <v>0</v>
          </cell>
          <cell r="P495" t="str">
            <v>0</v>
          </cell>
          <cell r="Q495" t="str">
            <v>0</v>
          </cell>
          <cell r="R495" t="str">
            <v>0</v>
          </cell>
          <cell r="S495" t="str">
            <v>0</v>
          </cell>
          <cell r="T495" t="str">
            <v>0</v>
          </cell>
          <cell r="U495" t="str">
            <v>0</v>
          </cell>
          <cell r="V495" t="str">
            <v>0</v>
          </cell>
          <cell r="W495" t="str">
            <v>0</v>
          </cell>
          <cell r="X495" t="str">
            <v>0</v>
          </cell>
          <cell r="Y495" t="str">
            <v>0</v>
          </cell>
          <cell r="Z495" t="str">
            <v>0</v>
          </cell>
          <cell r="AA495" t="str">
            <v>0</v>
          </cell>
          <cell r="AB495" t="str">
            <v>0</v>
          </cell>
          <cell r="AC495" t="str">
            <v>0</v>
          </cell>
          <cell r="AD495" t="str">
            <v>0</v>
          </cell>
          <cell r="AE495" t="str">
            <v>0</v>
          </cell>
          <cell r="AF495" t="str">
            <v>0</v>
          </cell>
          <cell r="AG495" t="str">
            <v>0</v>
          </cell>
          <cell r="AH495" t="str">
            <v>0</v>
          </cell>
          <cell r="AL495" t="str">
            <v>Data Frameworks - Conformed Dimensions (P520117)</v>
          </cell>
          <cell r="AM495" t="str">
            <v>0</v>
          </cell>
          <cell r="AN495" t="str">
            <v>0</v>
          </cell>
          <cell r="AO495" t="str">
            <v>0</v>
          </cell>
        </row>
        <row r="496">
          <cell r="B496" t="str">
            <v>LifeViewHR (P32362A)</v>
          </cell>
          <cell r="C496">
            <v>0</v>
          </cell>
          <cell r="D496">
            <v>0</v>
          </cell>
          <cell r="E496">
            <v>0</v>
          </cell>
          <cell r="F496">
            <v>539</v>
          </cell>
          <cell r="G496">
            <v>-539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 t="str">
            <v>0</v>
          </cell>
          <cell r="N496" t="str">
            <v>0</v>
          </cell>
          <cell r="O496">
            <v>0</v>
          </cell>
          <cell r="P496" t="str">
            <v>0</v>
          </cell>
          <cell r="Q496" t="str">
            <v>0</v>
          </cell>
          <cell r="R496" t="str">
            <v>0</v>
          </cell>
          <cell r="S496" t="str">
            <v>0</v>
          </cell>
          <cell r="T496" t="str">
            <v>0</v>
          </cell>
          <cell r="U496" t="str">
            <v>0</v>
          </cell>
          <cell r="V496" t="str">
            <v>0</v>
          </cell>
          <cell r="W496" t="str">
            <v>0</v>
          </cell>
          <cell r="X496" t="str">
            <v>0</v>
          </cell>
          <cell r="Y496" t="str">
            <v>0</v>
          </cell>
          <cell r="Z496" t="str">
            <v>0</v>
          </cell>
          <cell r="AA496" t="str">
            <v>0</v>
          </cell>
          <cell r="AB496" t="str">
            <v>0</v>
          </cell>
          <cell r="AC496" t="str">
            <v>0</v>
          </cell>
          <cell r="AD496" t="str">
            <v>0</v>
          </cell>
          <cell r="AE496" t="str">
            <v>0</v>
          </cell>
          <cell r="AF496">
            <v>167870</v>
          </cell>
          <cell r="AG496">
            <v>224258</v>
          </cell>
          <cell r="AH496">
            <v>216060</v>
          </cell>
          <cell r="AL496" t="str">
            <v>LifeViewHR (P32362A)</v>
          </cell>
          <cell r="AM496">
            <v>0</v>
          </cell>
          <cell r="AN496" t="str">
            <v>0</v>
          </cell>
          <cell r="AO496" t="str">
            <v>0</v>
          </cell>
        </row>
        <row r="497">
          <cell r="B497" t="str">
            <v>Memory for MTS Handheld Scanners (P520096)</v>
          </cell>
          <cell r="C497" t="str">
            <v>0</v>
          </cell>
          <cell r="D497" t="str">
            <v>0</v>
          </cell>
          <cell r="E497" t="str">
            <v>0</v>
          </cell>
          <cell r="F497" t="str">
            <v>0</v>
          </cell>
          <cell r="G497" t="str">
            <v>0</v>
          </cell>
          <cell r="H497" t="str">
            <v>0</v>
          </cell>
          <cell r="I497" t="str">
            <v>0</v>
          </cell>
          <cell r="J497" t="str">
            <v>0</v>
          </cell>
          <cell r="K497" t="str">
            <v>0</v>
          </cell>
          <cell r="L497" t="str">
            <v>0</v>
          </cell>
          <cell r="M497" t="str">
            <v>0</v>
          </cell>
          <cell r="N497" t="str">
            <v>0</v>
          </cell>
          <cell r="O497" t="str">
            <v>0</v>
          </cell>
          <cell r="P497" t="str">
            <v>0</v>
          </cell>
          <cell r="Q497" t="str">
            <v>0</v>
          </cell>
          <cell r="R497" t="str">
            <v>0</v>
          </cell>
          <cell r="S497" t="str">
            <v>0</v>
          </cell>
          <cell r="T497" t="str">
            <v>0</v>
          </cell>
          <cell r="U497" t="str">
            <v>0</v>
          </cell>
          <cell r="V497" t="str">
            <v>0</v>
          </cell>
          <cell r="W497" t="str">
            <v>0</v>
          </cell>
          <cell r="X497" t="str">
            <v>0</v>
          </cell>
          <cell r="Y497" t="str">
            <v>0</v>
          </cell>
          <cell r="Z497" t="str">
            <v>0</v>
          </cell>
          <cell r="AA497" t="str">
            <v>0</v>
          </cell>
          <cell r="AB497" t="str">
            <v>0</v>
          </cell>
          <cell r="AC497" t="str">
            <v>0</v>
          </cell>
          <cell r="AD497" t="str">
            <v>0</v>
          </cell>
          <cell r="AE497" t="str">
            <v>0</v>
          </cell>
          <cell r="AF497" t="str">
            <v>0</v>
          </cell>
          <cell r="AG497" t="str">
            <v>0</v>
          </cell>
          <cell r="AH497" t="str">
            <v>0</v>
          </cell>
          <cell r="AL497" t="str">
            <v>Memory for MTS Handheld Scanners (P520096)</v>
          </cell>
          <cell r="AM497" t="str">
            <v>0</v>
          </cell>
          <cell r="AN497" t="str">
            <v>0</v>
          </cell>
          <cell r="AO497" t="str">
            <v>0</v>
          </cell>
        </row>
        <row r="498">
          <cell r="B498" t="str">
            <v>FDAP Servers (P500007)</v>
          </cell>
          <cell r="C498" t="str">
            <v>0</v>
          </cell>
          <cell r="D498" t="str">
            <v>0</v>
          </cell>
          <cell r="E498" t="str">
            <v>0</v>
          </cell>
          <cell r="F498" t="str">
            <v>0</v>
          </cell>
          <cell r="G498" t="str">
            <v>0</v>
          </cell>
          <cell r="H498" t="str">
            <v>0</v>
          </cell>
          <cell r="I498" t="str">
            <v>0</v>
          </cell>
          <cell r="J498" t="str">
            <v>0</v>
          </cell>
          <cell r="K498" t="str">
            <v>0</v>
          </cell>
          <cell r="L498" t="str">
            <v>0</v>
          </cell>
          <cell r="M498" t="str">
            <v>0</v>
          </cell>
          <cell r="N498" t="str">
            <v>0</v>
          </cell>
          <cell r="O498" t="str">
            <v>0</v>
          </cell>
          <cell r="P498" t="str">
            <v>0</v>
          </cell>
          <cell r="Q498" t="str">
            <v>0</v>
          </cell>
          <cell r="R498" t="str">
            <v>0</v>
          </cell>
          <cell r="S498" t="str">
            <v>0</v>
          </cell>
          <cell r="T498" t="str">
            <v>0</v>
          </cell>
          <cell r="U498" t="str">
            <v>0</v>
          </cell>
          <cell r="V498" t="str">
            <v>0</v>
          </cell>
          <cell r="W498" t="str">
            <v>0</v>
          </cell>
          <cell r="X498" t="str">
            <v>0</v>
          </cell>
          <cell r="Y498" t="str">
            <v>0</v>
          </cell>
          <cell r="Z498" t="str">
            <v>0</v>
          </cell>
          <cell r="AA498" t="str">
            <v>0</v>
          </cell>
          <cell r="AB498" t="str">
            <v>0</v>
          </cell>
          <cell r="AC498" t="str">
            <v>0</v>
          </cell>
          <cell r="AD498" t="str">
            <v>0</v>
          </cell>
          <cell r="AE498" t="str">
            <v>0</v>
          </cell>
          <cell r="AF498" t="str">
            <v>0</v>
          </cell>
          <cell r="AG498" t="str">
            <v>0</v>
          </cell>
          <cell r="AH498">
            <v>100930</v>
          </cell>
          <cell r="AL498" t="str">
            <v>FDAP Servers (P500007)</v>
          </cell>
          <cell r="AM498" t="str">
            <v>0</v>
          </cell>
          <cell r="AN498" t="str">
            <v>0</v>
          </cell>
          <cell r="AO498" t="str">
            <v>0</v>
          </cell>
        </row>
        <row r="499">
          <cell r="B499" t="str">
            <v>Enterprise Information Portal (P32451A)</v>
          </cell>
          <cell r="C499" t="str">
            <v>0</v>
          </cell>
          <cell r="D499" t="str">
            <v>0</v>
          </cell>
          <cell r="E499" t="str">
            <v>0</v>
          </cell>
          <cell r="F499" t="str">
            <v>0</v>
          </cell>
          <cell r="G499" t="str">
            <v>0</v>
          </cell>
          <cell r="H499" t="str">
            <v>0</v>
          </cell>
          <cell r="I499" t="str">
            <v>0</v>
          </cell>
          <cell r="J499" t="str">
            <v>0</v>
          </cell>
          <cell r="K499" t="str">
            <v>0</v>
          </cell>
          <cell r="L499" t="str">
            <v>0</v>
          </cell>
          <cell r="M499" t="str">
            <v>0</v>
          </cell>
          <cell r="N499" t="str">
            <v>0</v>
          </cell>
          <cell r="O499" t="str">
            <v>0</v>
          </cell>
          <cell r="P499" t="str">
            <v>0</v>
          </cell>
          <cell r="Q499" t="str">
            <v>0</v>
          </cell>
          <cell r="R499" t="str">
            <v>0</v>
          </cell>
          <cell r="S499" t="str">
            <v>0</v>
          </cell>
          <cell r="T499" t="str">
            <v>0</v>
          </cell>
          <cell r="U499" t="str">
            <v>0</v>
          </cell>
          <cell r="V499" t="str">
            <v>0</v>
          </cell>
          <cell r="W499" t="str">
            <v>0</v>
          </cell>
          <cell r="X499" t="str">
            <v>0</v>
          </cell>
          <cell r="Y499" t="str">
            <v>0</v>
          </cell>
          <cell r="Z499" t="str">
            <v>0</v>
          </cell>
          <cell r="AA499" t="str">
            <v>0</v>
          </cell>
          <cell r="AB499" t="str">
            <v>0</v>
          </cell>
          <cell r="AC499" t="str">
            <v>0</v>
          </cell>
          <cell r="AD499" t="str">
            <v>0</v>
          </cell>
          <cell r="AE499" t="str">
            <v>0</v>
          </cell>
          <cell r="AF499">
            <v>187995</v>
          </cell>
          <cell r="AG499">
            <v>1389284</v>
          </cell>
          <cell r="AH499">
            <v>624507</v>
          </cell>
          <cell r="AL499" t="str">
            <v>Enterprise Information Portal (P32451A)</v>
          </cell>
          <cell r="AM499" t="str">
            <v>0</v>
          </cell>
          <cell r="AN499" t="str">
            <v>0</v>
          </cell>
          <cell r="AO499" t="str">
            <v>0</v>
          </cell>
        </row>
        <row r="500">
          <cell r="B500" t="str">
            <v>DBA - DBArtisan  (P520155)</v>
          </cell>
          <cell r="C500" t="str">
            <v>0</v>
          </cell>
          <cell r="D500" t="str">
            <v>0</v>
          </cell>
          <cell r="E500" t="str">
            <v>0</v>
          </cell>
          <cell r="F500" t="str">
            <v>0</v>
          </cell>
          <cell r="G500" t="str">
            <v>0</v>
          </cell>
          <cell r="H500" t="str">
            <v>0</v>
          </cell>
          <cell r="I500" t="str">
            <v>0</v>
          </cell>
          <cell r="J500" t="str">
            <v>0</v>
          </cell>
          <cell r="K500" t="str">
            <v>0</v>
          </cell>
          <cell r="L500" t="str">
            <v>0</v>
          </cell>
          <cell r="M500" t="str">
            <v>0</v>
          </cell>
          <cell r="N500" t="str">
            <v>0</v>
          </cell>
          <cell r="O500" t="str">
            <v>0</v>
          </cell>
          <cell r="P500" t="str">
            <v>0</v>
          </cell>
          <cell r="Q500" t="str">
            <v>0</v>
          </cell>
          <cell r="R500" t="str">
            <v>0</v>
          </cell>
          <cell r="S500" t="str">
            <v>0</v>
          </cell>
          <cell r="T500" t="str">
            <v>0</v>
          </cell>
          <cell r="U500" t="str">
            <v>0</v>
          </cell>
          <cell r="V500" t="str">
            <v>0</v>
          </cell>
          <cell r="W500" t="str">
            <v>0</v>
          </cell>
          <cell r="X500" t="str">
            <v>0</v>
          </cell>
          <cell r="Y500" t="str">
            <v>0</v>
          </cell>
          <cell r="Z500" t="str">
            <v>0</v>
          </cell>
          <cell r="AA500" t="str">
            <v>0</v>
          </cell>
          <cell r="AB500" t="str">
            <v>0</v>
          </cell>
          <cell r="AC500" t="str">
            <v>0</v>
          </cell>
          <cell r="AD500" t="str">
            <v>0</v>
          </cell>
          <cell r="AE500" t="str">
            <v>0</v>
          </cell>
          <cell r="AF500" t="str">
            <v>0</v>
          </cell>
          <cell r="AG500" t="str">
            <v>0</v>
          </cell>
          <cell r="AH500">
            <v>119232</v>
          </cell>
          <cell r="AL500" t="str">
            <v>DBA - DBArtisan  (P520155)</v>
          </cell>
          <cell r="AM500" t="str">
            <v>0</v>
          </cell>
          <cell r="AN500" t="str">
            <v>0</v>
          </cell>
          <cell r="AO500" t="str">
            <v>0</v>
          </cell>
        </row>
        <row r="501">
          <cell r="B501" t="str">
            <v>Tactical Aircraft Routing Development (P420008)</v>
          </cell>
          <cell r="C501" t="str">
            <v>0</v>
          </cell>
          <cell r="D501" t="str">
            <v>0</v>
          </cell>
          <cell r="E501" t="str">
            <v>0</v>
          </cell>
          <cell r="F501" t="str">
            <v>0</v>
          </cell>
          <cell r="G501" t="str">
            <v>0</v>
          </cell>
          <cell r="H501" t="str">
            <v>0</v>
          </cell>
          <cell r="I501" t="str">
            <v>0</v>
          </cell>
          <cell r="J501" t="str">
            <v>0</v>
          </cell>
          <cell r="K501" t="str">
            <v>0</v>
          </cell>
          <cell r="L501" t="str">
            <v>0</v>
          </cell>
          <cell r="M501" t="str">
            <v>0</v>
          </cell>
          <cell r="N501" t="str">
            <v>0</v>
          </cell>
          <cell r="O501" t="str">
            <v>0</v>
          </cell>
          <cell r="P501" t="str">
            <v>0</v>
          </cell>
          <cell r="Q501" t="str">
            <v>0</v>
          </cell>
          <cell r="R501" t="str">
            <v>0</v>
          </cell>
          <cell r="S501" t="str">
            <v>0</v>
          </cell>
          <cell r="T501" t="str">
            <v>0</v>
          </cell>
          <cell r="U501" t="str">
            <v>0</v>
          </cell>
          <cell r="V501" t="str">
            <v>0</v>
          </cell>
          <cell r="W501" t="str">
            <v>0</v>
          </cell>
          <cell r="X501" t="str">
            <v>0</v>
          </cell>
          <cell r="Y501" t="str">
            <v>0</v>
          </cell>
          <cell r="Z501" t="str">
            <v>0</v>
          </cell>
          <cell r="AA501" t="str">
            <v>0</v>
          </cell>
          <cell r="AB501" t="str">
            <v>0</v>
          </cell>
          <cell r="AC501" t="str">
            <v>0</v>
          </cell>
          <cell r="AD501" t="str">
            <v>0</v>
          </cell>
          <cell r="AE501" t="str">
            <v>0</v>
          </cell>
          <cell r="AF501" t="str">
            <v>0</v>
          </cell>
          <cell r="AG501" t="str">
            <v>0</v>
          </cell>
          <cell r="AH501" t="str">
            <v>0</v>
          </cell>
          <cell r="AL501" t="str">
            <v>Tactical Aircraft Routing Development (P420008)</v>
          </cell>
          <cell r="AM501" t="str">
            <v>0</v>
          </cell>
          <cell r="AN501" t="str">
            <v>0</v>
          </cell>
          <cell r="AO501" t="str">
            <v>0</v>
          </cell>
        </row>
        <row r="502">
          <cell r="B502" t="str">
            <v>Linux QA &amp; Development Servers (P536080)</v>
          </cell>
          <cell r="C502" t="str">
            <v>0</v>
          </cell>
          <cell r="D502" t="str">
            <v>0</v>
          </cell>
          <cell r="E502" t="str">
            <v>0</v>
          </cell>
          <cell r="F502" t="str">
            <v>0</v>
          </cell>
          <cell r="G502" t="str">
            <v>0</v>
          </cell>
          <cell r="H502" t="str">
            <v>0</v>
          </cell>
          <cell r="I502" t="str">
            <v>0</v>
          </cell>
          <cell r="J502" t="str">
            <v>0</v>
          </cell>
          <cell r="K502" t="str">
            <v>0</v>
          </cell>
          <cell r="L502" t="str">
            <v>0</v>
          </cell>
          <cell r="M502" t="str">
            <v>0</v>
          </cell>
          <cell r="N502" t="str">
            <v>0</v>
          </cell>
          <cell r="O502" t="str">
            <v>0</v>
          </cell>
          <cell r="P502" t="str">
            <v>0</v>
          </cell>
          <cell r="Q502" t="str">
            <v>0</v>
          </cell>
          <cell r="R502" t="str">
            <v>0</v>
          </cell>
          <cell r="S502" t="str">
            <v>0</v>
          </cell>
          <cell r="T502" t="str">
            <v>0</v>
          </cell>
          <cell r="U502" t="str">
            <v>0</v>
          </cell>
          <cell r="V502" t="str">
            <v>0</v>
          </cell>
          <cell r="W502" t="str">
            <v>0</v>
          </cell>
          <cell r="X502" t="str">
            <v>0</v>
          </cell>
          <cell r="Y502" t="str">
            <v>0</v>
          </cell>
          <cell r="Z502" t="str">
            <v>0</v>
          </cell>
          <cell r="AA502" t="str">
            <v>0</v>
          </cell>
          <cell r="AB502" t="str">
            <v>0</v>
          </cell>
          <cell r="AC502" t="str">
            <v>0</v>
          </cell>
          <cell r="AD502" t="str">
            <v>0</v>
          </cell>
          <cell r="AE502" t="str">
            <v>0</v>
          </cell>
          <cell r="AF502" t="str">
            <v>0</v>
          </cell>
          <cell r="AG502" t="str">
            <v>0</v>
          </cell>
          <cell r="AH502">
            <v>43353</v>
          </cell>
          <cell r="AL502" t="str">
            <v>Linux QA &amp; Development Servers (P536080)</v>
          </cell>
          <cell r="AM502" t="str">
            <v>0</v>
          </cell>
          <cell r="AN502" t="str">
            <v>0</v>
          </cell>
          <cell r="AO502" t="str">
            <v>0</v>
          </cell>
        </row>
        <row r="503">
          <cell r="B503" t="str">
            <v>MX Engineering Front Matter Authoring (P420288)</v>
          </cell>
          <cell r="C503" t="str">
            <v>0</v>
          </cell>
          <cell r="D503" t="str">
            <v>0</v>
          </cell>
          <cell r="E503" t="str">
            <v>0</v>
          </cell>
          <cell r="F503" t="str">
            <v>0</v>
          </cell>
          <cell r="G503" t="str">
            <v>0</v>
          </cell>
          <cell r="H503" t="str">
            <v>0</v>
          </cell>
          <cell r="I503" t="str">
            <v>0</v>
          </cell>
          <cell r="J503" t="str">
            <v>0</v>
          </cell>
          <cell r="K503" t="str">
            <v>0</v>
          </cell>
          <cell r="L503" t="str">
            <v>0</v>
          </cell>
          <cell r="M503" t="str">
            <v>0</v>
          </cell>
          <cell r="N503" t="str">
            <v>0</v>
          </cell>
          <cell r="O503" t="str">
            <v>0</v>
          </cell>
          <cell r="P503" t="str">
            <v>0</v>
          </cell>
          <cell r="Q503" t="str">
            <v>0</v>
          </cell>
          <cell r="R503" t="str">
            <v>0</v>
          </cell>
          <cell r="S503" t="str">
            <v>0</v>
          </cell>
          <cell r="T503" t="str">
            <v>0</v>
          </cell>
          <cell r="U503" t="str">
            <v>0</v>
          </cell>
          <cell r="V503" t="str">
            <v>0</v>
          </cell>
          <cell r="W503" t="str">
            <v>0</v>
          </cell>
          <cell r="X503" t="str">
            <v>0</v>
          </cell>
          <cell r="Y503" t="str">
            <v>0</v>
          </cell>
          <cell r="Z503" t="str">
            <v>0</v>
          </cell>
          <cell r="AA503" t="str">
            <v>0</v>
          </cell>
          <cell r="AB503" t="str">
            <v>0</v>
          </cell>
          <cell r="AC503" t="str">
            <v>0</v>
          </cell>
          <cell r="AD503" t="str">
            <v>0</v>
          </cell>
          <cell r="AE503" t="str">
            <v>0</v>
          </cell>
          <cell r="AF503" t="str">
            <v>0</v>
          </cell>
          <cell r="AG503" t="str">
            <v>0</v>
          </cell>
          <cell r="AH503" t="str">
            <v>0</v>
          </cell>
          <cell r="AL503" t="str">
            <v>MX Engineering Front Matter Authoring (P420288)</v>
          </cell>
          <cell r="AM503" t="str">
            <v>0</v>
          </cell>
          <cell r="AN503" t="str">
            <v>0</v>
          </cell>
          <cell r="AO503" t="str">
            <v>0</v>
          </cell>
        </row>
        <row r="504">
          <cell r="B504" t="str">
            <v>Asset Management Enhancement (P520026)</v>
          </cell>
          <cell r="C504" t="str">
            <v>0</v>
          </cell>
          <cell r="D504" t="str">
            <v>0</v>
          </cell>
          <cell r="E504" t="str">
            <v>0</v>
          </cell>
          <cell r="F504" t="str">
            <v>0</v>
          </cell>
          <cell r="G504" t="str">
            <v>0</v>
          </cell>
          <cell r="H504" t="str">
            <v>0</v>
          </cell>
          <cell r="I504" t="str">
            <v>0</v>
          </cell>
          <cell r="J504" t="str">
            <v>0</v>
          </cell>
          <cell r="K504" t="str">
            <v>0</v>
          </cell>
          <cell r="L504" t="str">
            <v>0</v>
          </cell>
          <cell r="M504" t="str">
            <v>0</v>
          </cell>
          <cell r="N504" t="str">
            <v>0</v>
          </cell>
          <cell r="O504" t="str">
            <v>0</v>
          </cell>
          <cell r="P504" t="str">
            <v>0</v>
          </cell>
          <cell r="Q504" t="str">
            <v>0</v>
          </cell>
          <cell r="R504" t="str">
            <v>0</v>
          </cell>
          <cell r="S504" t="str">
            <v>0</v>
          </cell>
          <cell r="T504" t="str">
            <v>0</v>
          </cell>
          <cell r="U504" t="str">
            <v>0</v>
          </cell>
          <cell r="V504" t="str">
            <v>0</v>
          </cell>
          <cell r="W504" t="str">
            <v>0</v>
          </cell>
          <cell r="X504" t="str">
            <v>0</v>
          </cell>
          <cell r="Y504" t="str">
            <v>0</v>
          </cell>
          <cell r="Z504" t="str">
            <v>0</v>
          </cell>
          <cell r="AA504" t="str">
            <v>0</v>
          </cell>
          <cell r="AB504" t="str">
            <v>0</v>
          </cell>
          <cell r="AC504" t="str">
            <v>0</v>
          </cell>
          <cell r="AD504" t="str">
            <v>0</v>
          </cell>
          <cell r="AE504" t="str">
            <v>0</v>
          </cell>
          <cell r="AF504" t="str">
            <v>0</v>
          </cell>
          <cell r="AG504" t="str">
            <v>0</v>
          </cell>
          <cell r="AH504" t="str">
            <v>0</v>
          </cell>
          <cell r="AL504" t="str">
            <v>Asset Management Enhancement (P520026)</v>
          </cell>
          <cell r="AM504" t="str">
            <v>0</v>
          </cell>
          <cell r="AN504" t="str">
            <v>0</v>
          </cell>
          <cell r="AO504" t="str">
            <v>0</v>
          </cell>
        </row>
        <row r="505">
          <cell r="B505" t="str">
            <v>SDC Phase II (P520083)</v>
          </cell>
          <cell r="C505" t="str">
            <v>0</v>
          </cell>
          <cell r="D505" t="str">
            <v>0</v>
          </cell>
          <cell r="E505" t="str">
            <v>0</v>
          </cell>
          <cell r="F505" t="str">
            <v>0</v>
          </cell>
          <cell r="G505" t="str">
            <v>0</v>
          </cell>
          <cell r="H505" t="str">
            <v>0</v>
          </cell>
          <cell r="I505" t="str">
            <v>0</v>
          </cell>
          <cell r="J505" t="str">
            <v>0</v>
          </cell>
          <cell r="K505" t="str">
            <v>0</v>
          </cell>
          <cell r="L505" t="str">
            <v>0</v>
          </cell>
          <cell r="M505" t="str">
            <v>0</v>
          </cell>
          <cell r="N505" t="str">
            <v>0</v>
          </cell>
          <cell r="O505" t="str">
            <v>0</v>
          </cell>
          <cell r="P505" t="str">
            <v>0</v>
          </cell>
          <cell r="Q505" t="str">
            <v>0</v>
          </cell>
          <cell r="R505" t="str">
            <v>0</v>
          </cell>
          <cell r="S505" t="str">
            <v>0</v>
          </cell>
          <cell r="T505" t="str">
            <v>0</v>
          </cell>
          <cell r="U505" t="str">
            <v>0</v>
          </cell>
          <cell r="V505" t="str">
            <v>0</v>
          </cell>
          <cell r="W505" t="str">
            <v>0</v>
          </cell>
          <cell r="X505" t="str">
            <v>0</v>
          </cell>
          <cell r="Y505" t="str">
            <v>0</v>
          </cell>
          <cell r="Z505" t="str">
            <v>0</v>
          </cell>
          <cell r="AA505" t="str">
            <v>0</v>
          </cell>
          <cell r="AB505" t="str">
            <v>0</v>
          </cell>
          <cell r="AC505" t="str">
            <v>0</v>
          </cell>
          <cell r="AD505" t="str">
            <v>0</v>
          </cell>
          <cell r="AE505" t="str">
            <v>0</v>
          </cell>
          <cell r="AF505" t="str">
            <v>0</v>
          </cell>
          <cell r="AG505" t="str">
            <v>0</v>
          </cell>
          <cell r="AH505">
            <v>0</v>
          </cell>
          <cell r="AL505" t="str">
            <v>SDC Phase II (P520083)</v>
          </cell>
          <cell r="AM505" t="str">
            <v>0</v>
          </cell>
          <cell r="AN505" t="str">
            <v>0</v>
          </cell>
          <cell r="AO505" t="str">
            <v>0</v>
          </cell>
        </row>
        <row r="506">
          <cell r="B506" t="str">
            <v>Internet DSS Server (P536040)</v>
          </cell>
          <cell r="C506" t="str">
            <v>0</v>
          </cell>
          <cell r="D506" t="str">
            <v>0</v>
          </cell>
          <cell r="E506" t="str">
            <v>0</v>
          </cell>
          <cell r="F506" t="str">
            <v>0</v>
          </cell>
          <cell r="G506" t="str">
            <v>0</v>
          </cell>
          <cell r="H506" t="str">
            <v>0</v>
          </cell>
          <cell r="I506" t="str">
            <v>0</v>
          </cell>
          <cell r="J506" t="str">
            <v>0</v>
          </cell>
          <cell r="K506" t="str">
            <v>0</v>
          </cell>
          <cell r="L506" t="str">
            <v>0</v>
          </cell>
          <cell r="M506" t="str">
            <v>0</v>
          </cell>
          <cell r="N506" t="str">
            <v>0</v>
          </cell>
          <cell r="O506" t="str">
            <v>0</v>
          </cell>
          <cell r="P506" t="str">
            <v>0</v>
          </cell>
          <cell r="Q506" t="str">
            <v>0</v>
          </cell>
          <cell r="R506" t="str">
            <v>0</v>
          </cell>
          <cell r="S506" t="str">
            <v>0</v>
          </cell>
          <cell r="T506" t="str">
            <v>0</v>
          </cell>
          <cell r="U506" t="str">
            <v>0</v>
          </cell>
          <cell r="V506" t="str">
            <v>0</v>
          </cell>
          <cell r="W506" t="str">
            <v>0</v>
          </cell>
          <cell r="X506" t="str">
            <v>0</v>
          </cell>
          <cell r="Y506" t="str">
            <v>0</v>
          </cell>
          <cell r="Z506" t="str">
            <v>0</v>
          </cell>
          <cell r="AA506" t="str">
            <v>0</v>
          </cell>
          <cell r="AB506" t="str">
            <v>0</v>
          </cell>
          <cell r="AC506" t="str">
            <v>0</v>
          </cell>
          <cell r="AD506" t="str">
            <v>0</v>
          </cell>
          <cell r="AE506" t="str">
            <v>0</v>
          </cell>
          <cell r="AF506" t="str">
            <v>0</v>
          </cell>
          <cell r="AG506" t="str">
            <v>0</v>
          </cell>
          <cell r="AH506">
            <v>239064</v>
          </cell>
          <cell r="AL506" t="str">
            <v>Internet DSS Server (P536040)</v>
          </cell>
          <cell r="AM506" t="str">
            <v>0</v>
          </cell>
          <cell r="AN506" t="str">
            <v>0</v>
          </cell>
          <cell r="AO506" t="str">
            <v>0</v>
          </cell>
        </row>
        <row r="507">
          <cell r="B507" t="str">
            <v>MTS Training Environment (P520095)</v>
          </cell>
          <cell r="C507" t="str">
            <v>0</v>
          </cell>
          <cell r="D507" t="str">
            <v>0</v>
          </cell>
          <cell r="E507" t="str">
            <v>0</v>
          </cell>
          <cell r="F507" t="str">
            <v>0</v>
          </cell>
          <cell r="G507" t="str">
            <v>0</v>
          </cell>
          <cell r="H507" t="str">
            <v>0</v>
          </cell>
          <cell r="I507" t="str">
            <v>0</v>
          </cell>
          <cell r="J507" t="str">
            <v>0</v>
          </cell>
          <cell r="K507" t="str">
            <v>0</v>
          </cell>
          <cell r="L507" t="str">
            <v>0</v>
          </cell>
          <cell r="M507" t="str">
            <v>0</v>
          </cell>
          <cell r="N507" t="str">
            <v>0</v>
          </cell>
          <cell r="O507" t="str">
            <v>0</v>
          </cell>
          <cell r="P507" t="str">
            <v>0</v>
          </cell>
          <cell r="Q507" t="str">
            <v>0</v>
          </cell>
          <cell r="R507" t="str">
            <v>0</v>
          </cell>
          <cell r="S507" t="str">
            <v>0</v>
          </cell>
          <cell r="T507" t="str">
            <v>0</v>
          </cell>
          <cell r="U507" t="str">
            <v>0</v>
          </cell>
          <cell r="V507" t="str">
            <v>0</v>
          </cell>
          <cell r="W507" t="str">
            <v>0</v>
          </cell>
          <cell r="X507" t="str">
            <v>0</v>
          </cell>
          <cell r="Y507" t="str">
            <v>0</v>
          </cell>
          <cell r="Z507" t="str">
            <v>0</v>
          </cell>
          <cell r="AA507" t="str">
            <v>0</v>
          </cell>
          <cell r="AB507" t="str">
            <v>0</v>
          </cell>
          <cell r="AC507" t="str">
            <v>0</v>
          </cell>
          <cell r="AD507" t="str">
            <v>0</v>
          </cell>
          <cell r="AE507" t="str">
            <v>0</v>
          </cell>
          <cell r="AF507" t="str">
            <v>0</v>
          </cell>
          <cell r="AG507" t="str">
            <v>0</v>
          </cell>
          <cell r="AH507" t="str">
            <v>0</v>
          </cell>
          <cell r="AL507" t="str">
            <v>MTS Training Environment (P520095)</v>
          </cell>
          <cell r="AM507" t="str">
            <v>0</v>
          </cell>
          <cell r="AN507" t="str">
            <v>0</v>
          </cell>
          <cell r="AO507" t="str">
            <v>0</v>
          </cell>
        </row>
        <row r="508">
          <cell r="B508" t="str">
            <v>Support of HR Strategy (P520225)</v>
          </cell>
          <cell r="C508" t="str">
            <v>0</v>
          </cell>
          <cell r="D508" t="str">
            <v>0</v>
          </cell>
          <cell r="E508" t="str">
            <v>0</v>
          </cell>
          <cell r="F508" t="str">
            <v>0</v>
          </cell>
          <cell r="G508" t="str">
            <v>0</v>
          </cell>
          <cell r="H508" t="str">
            <v>0</v>
          </cell>
          <cell r="I508" t="str">
            <v>0</v>
          </cell>
          <cell r="J508" t="str">
            <v>0</v>
          </cell>
          <cell r="K508" t="str">
            <v>0</v>
          </cell>
          <cell r="L508" t="str">
            <v>0</v>
          </cell>
          <cell r="M508" t="str">
            <v>0</v>
          </cell>
          <cell r="N508" t="str">
            <v>0</v>
          </cell>
          <cell r="O508" t="str">
            <v>0</v>
          </cell>
          <cell r="P508" t="str">
            <v>0</v>
          </cell>
          <cell r="Q508" t="str">
            <v>0</v>
          </cell>
          <cell r="R508" t="str">
            <v>0</v>
          </cell>
          <cell r="S508" t="str">
            <v>0</v>
          </cell>
          <cell r="T508" t="str">
            <v>0</v>
          </cell>
          <cell r="U508" t="str">
            <v>0</v>
          </cell>
          <cell r="V508" t="str">
            <v>0</v>
          </cell>
          <cell r="W508" t="str">
            <v>0</v>
          </cell>
          <cell r="X508" t="str">
            <v>0</v>
          </cell>
          <cell r="Y508" t="str">
            <v>0</v>
          </cell>
          <cell r="Z508" t="str">
            <v>0</v>
          </cell>
          <cell r="AA508" t="str">
            <v>0</v>
          </cell>
          <cell r="AB508" t="str">
            <v>0</v>
          </cell>
          <cell r="AC508" t="str">
            <v>0</v>
          </cell>
          <cell r="AD508" t="str">
            <v>0</v>
          </cell>
          <cell r="AE508" t="str">
            <v>0</v>
          </cell>
          <cell r="AF508" t="str">
            <v>0</v>
          </cell>
          <cell r="AG508" t="str">
            <v>0</v>
          </cell>
          <cell r="AH508" t="str">
            <v>0</v>
          </cell>
          <cell r="AL508" t="str">
            <v>Support of HR Strategy (P520225)</v>
          </cell>
          <cell r="AM508" t="str">
            <v>0</v>
          </cell>
          <cell r="AN508" t="str">
            <v>0</v>
          </cell>
          <cell r="AO508" t="str">
            <v>0</v>
          </cell>
        </row>
        <row r="509">
          <cell r="B509" t="str">
            <v>Linux Mail Servers (P536070)</v>
          </cell>
          <cell r="C509" t="str">
            <v>0</v>
          </cell>
          <cell r="D509" t="str">
            <v>0</v>
          </cell>
          <cell r="E509" t="str">
            <v>0</v>
          </cell>
          <cell r="F509" t="str">
            <v>0</v>
          </cell>
          <cell r="G509" t="str">
            <v>0</v>
          </cell>
          <cell r="H509" t="str">
            <v>0</v>
          </cell>
          <cell r="I509" t="str">
            <v>0</v>
          </cell>
          <cell r="J509" t="str">
            <v>0</v>
          </cell>
          <cell r="K509" t="str">
            <v>0</v>
          </cell>
          <cell r="L509" t="str">
            <v>0</v>
          </cell>
          <cell r="M509" t="str">
            <v>0</v>
          </cell>
          <cell r="N509" t="str">
            <v>0</v>
          </cell>
          <cell r="O509" t="str">
            <v>0</v>
          </cell>
          <cell r="P509" t="str">
            <v>0</v>
          </cell>
          <cell r="Q509" t="str">
            <v>0</v>
          </cell>
          <cell r="R509" t="str">
            <v>0</v>
          </cell>
          <cell r="S509" t="str">
            <v>0</v>
          </cell>
          <cell r="T509" t="str">
            <v>0</v>
          </cell>
          <cell r="U509" t="str">
            <v>0</v>
          </cell>
          <cell r="V509" t="str">
            <v>0</v>
          </cell>
          <cell r="W509" t="str">
            <v>0</v>
          </cell>
          <cell r="X509" t="str">
            <v>0</v>
          </cell>
          <cell r="Y509" t="str">
            <v>0</v>
          </cell>
          <cell r="Z509" t="str">
            <v>0</v>
          </cell>
          <cell r="AA509" t="str">
            <v>0</v>
          </cell>
          <cell r="AB509" t="str">
            <v>0</v>
          </cell>
          <cell r="AC509" t="str">
            <v>0</v>
          </cell>
          <cell r="AD509" t="str">
            <v>0</v>
          </cell>
          <cell r="AE509" t="str">
            <v>0</v>
          </cell>
          <cell r="AF509" t="str">
            <v>0</v>
          </cell>
          <cell r="AG509" t="str">
            <v>0</v>
          </cell>
          <cell r="AH509">
            <v>71008</v>
          </cell>
          <cell r="AL509" t="str">
            <v>Linux Mail Servers (P536070)</v>
          </cell>
          <cell r="AM509" t="str">
            <v>0</v>
          </cell>
          <cell r="AN509" t="str">
            <v>0</v>
          </cell>
          <cell r="AO509" t="str">
            <v>0</v>
          </cell>
        </row>
        <row r="510">
          <cell r="B510" t="str">
            <v>2005 Voice Infrastructure Upgrades (P520104)</v>
          </cell>
          <cell r="C510" t="str">
            <v>0</v>
          </cell>
          <cell r="D510" t="str">
            <v>0</v>
          </cell>
          <cell r="E510" t="str">
            <v>0</v>
          </cell>
          <cell r="F510" t="str">
            <v>0</v>
          </cell>
          <cell r="G510" t="str">
            <v>0</v>
          </cell>
          <cell r="H510" t="str">
            <v>0</v>
          </cell>
          <cell r="I510" t="str">
            <v>0</v>
          </cell>
          <cell r="J510" t="str">
            <v>0</v>
          </cell>
          <cell r="K510" t="str">
            <v>0</v>
          </cell>
          <cell r="L510" t="str">
            <v>0</v>
          </cell>
          <cell r="M510" t="str">
            <v>0</v>
          </cell>
          <cell r="N510" t="str">
            <v>0</v>
          </cell>
          <cell r="O510" t="str">
            <v>0</v>
          </cell>
          <cell r="P510" t="str">
            <v>0</v>
          </cell>
          <cell r="Q510" t="str">
            <v>0</v>
          </cell>
          <cell r="R510" t="str">
            <v>0</v>
          </cell>
          <cell r="S510" t="str">
            <v>0</v>
          </cell>
          <cell r="T510" t="str">
            <v>0</v>
          </cell>
          <cell r="U510" t="str">
            <v>0</v>
          </cell>
          <cell r="V510" t="str">
            <v>0</v>
          </cell>
          <cell r="W510" t="str">
            <v>0</v>
          </cell>
          <cell r="X510" t="str">
            <v>0</v>
          </cell>
          <cell r="Y510" t="str">
            <v>0</v>
          </cell>
          <cell r="Z510" t="str">
            <v>0</v>
          </cell>
          <cell r="AA510" t="str">
            <v>0</v>
          </cell>
          <cell r="AB510" t="str">
            <v>0</v>
          </cell>
          <cell r="AC510" t="str">
            <v>0</v>
          </cell>
          <cell r="AD510" t="str">
            <v>0</v>
          </cell>
          <cell r="AE510" t="str">
            <v>0</v>
          </cell>
          <cell r="AF510" t="str">
            <v>0</v>
          </cell>
          <cell r="AG510" t="str">
            <v>0</v>
          </cell>
          <cell r="AH510">
            <v>71463</v>
          </cell>
          <cell r="AL510" t="str">
            <v>2005 Voice Infrastructure Upgrades (P520104)</v>
          </cell>
          <cell r="AM510" t="str">
            <v>0</v>
          </cell>
          <cell r="AN510" t="str">
            <v>0</v>
          </cell>
          <cell r="AO510" t="str">
            <v>0</v>
          </cell>
        </row>
        <row r="511">
          <cell r="B511" t="str">
            <v>Private Net Load Balancers (P536050)</v>
          </cell>
          <cell r="C511" t="str">
            <v>0</v>
          </cell>
          <cell r="D511" t="str">
            <v>0</v>
          </cell>
          <cell r="E511" t="str">
            <v>0</v>
          </cell>
          <cell r="F511" t="str">
            <v>0</v>
          </cell>
          <cell r="G511" t="str">
            <v>0</v>
          </cell>
          <cell r="H511" t="str">
            <v>0</v>
          </cell>
          <cell r="I511" t="str">
            <v>0</v>
          </cell>
          <cell r="J511" t="str">
            <v>0</v>
          </cell>
          <cell r="K511" t="str">
            <v>0</v>
          </cell>
          <cell r="L511" t="str">
            <v>0</v>
          </cell>
          <cell r="M511" t="str">
            <v>0</v>
          </cell>
          <cell r="N511" t="str">
            <v>0</v>
          </cell>
          <cell r="O511" t="str">
            <v>0</v>
          </cell>
          <cell r="P511" t="str">
            <v>0</v>
          </cell>
          <cell r="Q511" t="str">
            <v>0</v>
          </cell>
          <cell r="R511" t="str">
            <v>0</v>
          </cell>
          <cell r="S511" t="str">
            <v>0</v>
          </cell>
          <cell r="T511" t="str">
            <v>0</v>
          </cell>
          <cell r="U511" t="str">
            <v>0</v>
          </cell>
          <cell r="V511" t="str">
            <v>0</v>
          </cell>
          <cell r="W511" t="str">
            <v>0</v>
          </cell>
          <cell r="X511" t="str">
            <v>0</v>
          </cell>
          <cell r="Y511" t="str">
            <v>0</v>
          </cell>
          <cell r="Z511" t="str">
            <v>0</v>
          </cell>
          <cell r="AA511" t="str">
            <v>0</v>
          </cell>
          <cell r="AB511" t="str">
            <v>0</v>
          </cell>
          <cell r="AC511" t="str">
            <v>0</v>
          </cell>
          <cell r="AD511" t="str">
            <v>0</v>
          </cell>
          <cell r="AE511" t="str">
            <v>0</v>
          </cell>
          <cell r="AF511" t="str">
            <v>0</v>
          </cell>
          <cell r="AG511" t="str">
            <v>0</v>
          </cell>
          <cell r="AH511">
            <v>49632</v>
          </cell>
          <cell r="AL511" t="str">
            <v>Private Net Load Balancers (P536050)</v>
          </cell>
          <cell r="AM511" t="str">
            <v>0</v>
          </cell>
          <cell r="AN511" t="str">
            <v>0</v>
          </cell>
          <cell r="AO511" t="str">
            <v>0</v>
          </cell>
        </row>
        <row r="512">
          <cell r="B512" t="str">
            <v>Call Alloc - New Vendor (P520188)</v>
          </cell>
          <cell r="C512" t="str">
            <v>0</v>
          </cell>
          <cell r="D512" t="str">
            <v>0</v>
          </cell>
          <cell r="E512" t="str">
            <v>0</v>
          </cell>
          <cell r="F512" t="str">
            <v>0</v>
          </cell>
          <cell r="G512" t="str">
            <v>0</v>
          </cell>
          <cell r="H512" t="str">
            <v>0</v>
          </cell>
          <cell r="I512" t="str">
            <v>0</v>
          </cell>
          <cell r="J512" t="str">
            <v>0</v>
          </cell>
          <cell r="K512" t="str">
            <v>0</v>
          </cell>
          <cell r="L512" t="str">
            <v>0</v>
          </cell>
          <cell r="M512" t="str">
            <v>0</v>
          </cell>
          <cell r="N512" t="str">
            <v>0</v>
          </cell>
          <cell r="O512" t="str">
            <v>0</v>
          </cell>
          <cell r="P512" t="str">
            <v>0</v>
          </cell>
          <cell r="Q512" t="str">
            <v>0</v>
          </cell>
          <cell r="R512" t="str">
            <v>0</v>
          </cell>
          <cell r="S512" t="str">
            <v>0</v>
          </cell>
          <cell r="T512" t="str">
            <v>0</v>
          </cell>
          <cell r="U512" t="str">
            <v>0</v>
          </cell>
          <cell r="V512" t="str">
            <v>0</v>
          </cell>
          <cell r="W512" t="str">
            <v>0</v>
          </cell>
          <cell r="X512" t="str">
            <v>0</v>
          </cell>
          <cell r="Y512" t="str">
            <v>0</v>
          </cell>
          <cell r="Z512" t="str">
            <v>0</v>
          </cell>
          <cell r="AA512" t="str">
            <v>0</v>
          </cell>
          <cell r="AB512" t="str">
            <v>0</v>
          </cell>
          <cell r="AC512" t="str">
            <v>0</v>
          </cell>
          <cell r="AD512" t="str">
            <v>0</v>
          </cell>
          <cell r="AE512" t="str">
            <v>0</v>
          </cell>
          <cell r="AF512" t="str">
            <v>0</v>
          </cell>
          <cell r="AG512" t="str">
            <v>0</v>
          </cell>
          <cell r="AH512" t="str">
            <v>0</v>
          </cell>
          <cell r="AL512" t="str">
            <v>Call Alloc - New Vendor (P520188)</v>
          </cell>
          <cell r="AM512" t="str">
            <v>0</v>
          </cell>
          <cell r="AN512" t="str">
            <v>0</v>
          </cell>
          <cell r="AO512" t="str">
            <v>0</v>
          </cell>
        </row>
        <row r="513">
          <cell r="B513" t="str">
            <v>2004 CRM (P420001)</v>
          </cell>
          <cell r="C513" t="str">
            <v>0</v>
          </cell>
          <cell r="D513" t="str">
            <v>0</v>
          </cell>
          <cell r="E513" t="str">
            <v>0</v>
          </cell>
          <cell r="F513" t="str">
            <v>0</v>
          </cell>
          <cell r="G513" t="str">
            <v>0</v>
          </cell>
          <cell r="H513" t="str">
            <v>0</v>
          </cell>
          <cell r="I513" t="str">
            <v>0</v>
          </cell>
          <cell r="J513" t="str">
            <v>0</v>
          </cell>
          <cell r="K513" t="str">
            <v>0</v>
          </cell>
          <cell r="L513" t="str">
            <v>0</v>
          </cell>
          <cell r="M513" t="str">
            <v>0</v>
          </cell>
          <cell r="N513" t="str">
            <v>0</v>
          </cell>
          <cell r="O513" t="str">
            <v>0</v>
          </cell>
          <cell r="P513" t="str">
            <v>0</v>
          </cell>
          <cell r="Q513" t="str">
            <v>0</v>
          </cell>
          <cell r="R513" t="str">
            <v>0</v>
          </cell>
          <cell r="S513" t="str">
            <v>0</v>
          </cell>
          <cell r="T513" t="str">
            <v>0</v>
          </cell>
          <cell r="U513" t="str">
            <v>0</v>
          </cell>
          <cell r="V513" t="str">
            <v>0</v>
          </cell>
          <cell r="W513" t="str">
            <v>0</v>
          </cell>
          <cell r="X513" t="str">
            <v>0</v>
          </cell>
          <cell r="Y513" t="str">
            <v>0</v>
          </cell>
          <cell r="Z513" t="str">
            <v>0</v>
          </cell>
          <cell r="AA513" t="str">
            <v>0</v>
          </cell>
          <cell r="AB513" t="str">
            <v>0</v>
          </cell>
          <cell r="AC513" t="str">
            <v>0</v>
          </cell>
          <cell r="AD513" t="str">
            <v>0</v>
          </cell>
          <cell r="AE513" t="str">
            <v>0</v>
          </cell>
          <cell r="AF513" t="str">
            <v>0</v>
          </cell>
          <cell r="AG513">
            <v>59708</v>
          </cell>
          <cell r="AH513" t="str">
            <v>0</v>
          </cell>
          <cell r="AL513" t="str">
            <v>2004 CRM (P420001)</v>
          </cell>
          <cell r="AM513" t="str">
            <v>0</v>
          </cell>
          <cell r="AN513" t="str">
            <v>0</v>
          </cell>
          <cell r="AO513" t="str">
            <v>0</v>
          </cell>
        </row>
        <row r="514">
          <cell r="B514" t="str">
            <v>Business Performance Scorecards (P32461A)</v>
          </cell>
          <cell r="C514" t="str">
            <v>0</v>
          </cell>
          <cell r="D514" t="str">
            <v>0</v>
          </cell>
          <cell r="E514" t="str">
            <v>0</v>
          </cell>
          <cell r="F514" t="str">
            <v>0</v>
          </cell>
          <cell r="G514" t="str">
            <v>0</v>
          </cell>
          <cell r="H514" t="str">
            <v>0</v>
          </cell>
          <cell r="I514" t="str">
            <v>0</v>
          </cell>
          <cell r="J514" t="str">
            <v>0</v>
          </cell>
          <cell r="K514" t="str">
            <v>0</v>
          </cell>
          <cell r="L514" t="str">
            <v>0</v>
          </cell>
          <cell r="M514" t="str">
            <v>0</v>
          </cell>
          <cell r="N514" t="str">
            <v>0</v>
          </cell>
          <cell r="O514" t="str">
            <v>0</v>
          </cell>
          <cell r="P514" t="str">
            <v>0</v>
          </cell>
          <cell r="Q514" t="str">
            <v>0</v>
          </cell>
          <cell r="R514" t="str">
            <v>0</v>
          </cell>
          <cell r="S514" t="str">
            <v>0</v>
          </cell>
          <cell r="T514" t="str">
            <v>0</v>
          </cell>
          <cell r="U514" t="str">
            <v>0</v>
          </cell>
          <cell r="V514" t="str">
            <v>0</v>
          </cell>
          <cell r="W514" t="str">
            <v>0</v>
          </cell>
          <cell r="X514" t="str">
            <v>0</v>
          </cell>
          <cell r="Y514" t="str">
            <v>0</v>
          </cell>
          <cell r="Z514" t="str">
            <v>0</v>
          </cell>
          <cell r="AA514" t="str">
            <v>0</v>
          </cell>
          <cell r="AB514" t="str">
            <v>0</v>
          </cell>
          <cell r="AC514" t="str">
            <v>0</v>
          </cell>
          <cell r="AD514" t="str">
            <v>0</v>
          </cell>
          <cell r="AE514" t="str">
            <v>0</v>
          </cell>
          <cell r="AF514">
            <v>371991</v>
          </cell>
          <cell r="AG514">
            <v>62821</v>
          </cell>
          <cell r="AH514" t="str">
            <v>0</v>
          </cell>
          <cell r="AL514" t="str">
            <v>Business Performance Scorecards (P32461A)</v>
          </cell>
          <cell r="AM514" t="str">
            <v>0</v>
          </cell>
          <cell r="AN514" t="str">
            <v>0</v>
          </cell>
          <cell r="AO514" t="str">
            <v>0</v>
          </cell>
        </row>
        <row r="515">
          <cell r="B515" t="str">
            <v>Kronos - Attendance &amp; Enablers 2004 (P420332)</v>
          </cell>
          <cell r="C515" t="str">
            <v>0</v>
          </cell>
          <cell r="D515" t="str">
            <v>0</v>
          </cell>
          <cell r="E515" t="str">
            <v>0</v>
          </cell>
          <cell r="F515" t="str">
            <v>0</v>
          </cell>
          <cell r="G515" t="str">
            <v>0</v>
          </cell>
          <cell r="H515" t="str">
            <v>0</v>
          </cell>
          <cell r="I515" t="str">
            <v>0</v>
          </cell>
          <cell r="J515" t="str">
            <v>0</v>
          </cell>
          <cell r="K515" t="str">
            <v>0</v>
          </cell>
          <cell r="L515" t="str">
            <v>0</v>
          </cell>
          <cell r="M515" t="str">
            <v>0</v>
          </cell>
          <cell r="N515" t="str">
            <v>0</v>
          </cell>
          <cell r="O515" t="str">
            <v>0</v>
          </cell>
          <cell r="P515" t="str">
            <v>0</v>
          </cell>
          <cell r="Q515" t="str">
            <v>0</v>
          </cell>
          <cell r="R515" t="str">
            <v>0</v>
          </cell>
          <cell r="S515" t="str">
            <v>0</v>
          </cell>
          <cell r="T515" t="str">
            <v>0</v>
          </cell>
          <cell r="U515" t="str">
            <v>0</v>
          </cell>
          <cell r="V515" t="str">
            <v>0</v>
          </cell>
          <cell r="W515" t="str">
            <v>0</v>
          </cell>
          <cell r="X515" t="str">
            <v>0</v>
          </cell>
          <cell r="Y515" t="str">
            <v>0</v>
          </cell>
          <cell r="Z515" t="str">
            <v>0</v>
          </cell>
          <cell r="AA515" t="str">
            <v>0</v>
          </cell>
          <cell r="AB515" t="str">
            <v>0</v>
          </cell>
          <cell r="AC515" t="str">
            <v>0</v>
          </cell>
          <cell r="AD515" t="str">
            <v>0</v>
          </cell>
          <cell r="AE515" t="str">
            <v>0</v>
          </cell>
          <cell r="AF515" t="str">
            <v>0</v>
          </cell>
          <cell r="AG515">
            <v>532900</v>
          </cell>
          <cell r="AH515">
            <v>428413</v>
          </cell>
          <cell r="AL515" t="str">
            <v>Kronos - Attendance &amp; Enablers 2004 (P420332)</v>
          </cell>
          <cell r="AM515" t="str">
            <v>0</v>
          </cell>
          <cell r="AN515" t="str">
            <v>0</v>
          </cell>
          <cell r="AO515" t="str">
            <v>0</v>
          </cell>
        </row>
        <row r="516">
          <cell r="B516" t="str">
            <v>Host Based Intrusion Detection (P520009)</v>
          </cell>
          <cell r="C516" t="str">
            <v>0</v>
          </cell>
          <cell r="D516" t="str">
            <v>0</v>
          </cell>
          <cell r="E516" t="str">
            <v>0</v>
          </cell>
          <cell r="F516" t="str">
            <v>0</v>
          </cell>
          <cell r="G516" t="str">
            <v>0</v>
          </cell>
          <cell r="H516" t="str">
            <v>0</v>
          </cell>
          <cell r="I516" t="str">
            <v>0</v>
          </cell>
          <cell r="J516" t="str">
            <v>0</v>
          </cell>
          <cell r="K516" t="str">
            <v>0</v>
          </cell>
          <cell r="L516" t="str">
            <v>0</v>
          </cell>
          <cell r="M516" t="str">
            <v>0</v>
          </cell>
          <cell r="N516" t="str">
            <v>0</v>
          </cell>
          <cell r="O516" t="str">
            <v>0</v>
          </cell>
          <cell r="P516" t="str">
            <v>0</v>
          </cell>
          <cell r="Q516" t="str">
            <v>0</v>
          </cell>
          <cell r="R516" t="str">
            <v>0</v>
          </cell>
          <cell r="S516" t="str">
            <v>0</v>
          </cell>
          <cell r="T516" t="str">
            <v>0</v>
          </cell>
          <cell r="U516" t="str">
            <v>0</v>
          </cell>
          <cell r="V516" t="str">
            <v>0</v>
          </cell>
          <cell r="W516" t="str">
            <v>0</v>
          </cell>
          <cell r="X516" t="str">
            <v>0</v>
          </cell>
          <cell r="Y516" t="str">
            <v>0</v>
          </cell>
          <cell r="Z516" t="str">
            <v>0</v>
          </cell>
          <cell r="AA516" t="str">
            <v>0</v>
          </cell>
          <cell r="AB516" t="str">
            <v>0</v>
          </cell>
          <cell r="AC516" t="str">
            <v>0</v>
          </cell>
          <cell r="AD516" t="str">
            <v>0</v>
          </cell>
          <cell r="AE516" t="str">
            <v>0</v>
          </cell>
          <cell r="AF516" t="str">
            <v>0</v>
          </cell>
          <cell r="AG516" t="str">
            <v>0</v>
          </cell>
          <cell r="AH516" t="str">
            <v>0</v>
          </cell>
          <cell r="AL516" t="str">
            <v>Host Based Intrusion Detection (P520009)</v>
          </cell>
          <cell r="AM516" t="str">
            <v>0</v>
          </cell>
          <cell r="AN516" t="str">
            <v>0</v>
          </cell>
          <cell r="AO516" t="str">
            <v>0</v>
          </cell>
        </row>
        <row r="517">
          <cell r="B517" t="str">
            <v>Fuel Handling System Expansion (P520161)</v>
          </cell>
          <cell r="C517" t="str">
            <v>0</v>
          </cell>
          <cell r="D517" t="str">
            <v>0</v>
          </cell>
          <cell r="E517" t="str">
            <v>0</v>
          </cell>
          <cell r="F517" t="str">
            <v>0</v>
          </cell>
          <cell r="G517" t="str">
            <v>0</v>
          </cell>
          <cell r="H517" t="str">
            <v>0</v>
          </cell>
          <cell r="I517" t="str">
            <v>0</v>
          </cell>
          <cell r="J517" t="str">
            <v>0</v>
          </cell>
          <cell r="K517" t="str">
            <v>0</v>
          </cell>
          <cell r="L517" t="str">
            <v>0</v>
          </cell>
          <cell r="M517" t="str">
            <v>0</v>
          </cell>
          <cell r="N517" t="str">
            <v>0</v>
          </cell>
          <cell r="O517" t="str">
            <v>0</v>
          </cell>
          <cell r="P517" t="str">
            <v>0</v>
          </cell>
          <cell r="Q517" t="str">
            <v>0</v>
          </cell>
          <cell r="R517" t="str">
            <v>0</v>
          </cell>
          <cell r="S517" t="str">
            <v>0</v>
          </cell>
          <cell r="T517" t="str">
            <v>0</v>
          </cell>
          <cell r="U517" t="str">
            <v>0</v>
          </cell>
          <cell r="V517" t="str">
            <v>0</v>
          </cell>
          <cell r="W517" t="str">
            <v>0</v>
          </cell>
          <cell r="X517" t="str">
            <v>0</v>
          </cell>
          <cell r="Y517" t="str">
            <v>0</v>
          </cell>
          <cell r="Z517" t="str">
            <v>0</v>
          </cell>
          <cell r="AA517" t="str">
            <v>0</v>
          </cell>
          <cell r="AB517" t="str">
            <v>0</v>
          </cell>
          <cell r="AC517" t="str">
            <v>0</v>
          </cell>
          <cell r="AD517" t="str">
            <v>0</v>
          </cell>
          <cell r="AE517" t="str">
            <v>0</v>
          </cell>
          <cell r="AF517" t="str">
            <v>0</v>
          </cell>
          <cell r="AG517" t="str">
            <v>0</v>
          </cell>
          <cell r="AH517" t="str">
            <v>0</v>
          </cell>
          <cell r="AL517" t="str">
            <v>Fuel Handling System Expansion (P520161)</v>
          </cell>
          <cell r="AM517" t="str">
            <v>0</v>
          </cell>
          <cell r="AN517" t="str">
            <v>0</v>
          </cell>
          <cell r="AO517" t="str">
            <v>0</v>
          </cell>
        </row>
        <row r="518">
          <cell r="B518" t="str">
            <v>MX DCA Approval Process (P520185)</v>
          </cell>
          <cell r="C518" t="str">
            <v>0</v>
          </cell>
          <cell r="D518" t="str">
            <v>0</v>
          </cell>
          <cell r="E518" t="str">
            <v>0</v>
          </cell>
          <cell r="F518" t="str">
            <v>0</v>
          </cell>
          <cell r="G518" t="str">
            <v>0</v>
          </cell>
          <cell r="H518" t="str">
            <v>0</v>
          </cell>
          <cell r="I518" t="str">
            <v>0</v>
          </cell>
          <cell r="J518" t="str">
            <v>0</v>
          </cell>
          <cell r="K518" t="str">
            <v>0</v>
          </cell>
          <cell r="L518" t="str">
            <v>0</v>
          </cell>
          <cell r="M518" t="str">
            <v>0</v>
          </cell>
          <cell r="N518" t="str">
            <v>0</v>
          </cell>
          <cell r="O518" t="str">
            <v>0</v>
          </cell>
          <cell r="P518" t="str">
            <v>0</v>
          </cell>
          <cell r="Q518" t="str">
            <v>0</v>
          </cell>
          <cell r="R518" t="str">
            <v>0</v>
          </cell>
          <cell r="S518" t="str">
            <v>0</v>
          </cell>
          <cell r="T518" t="str">
            <v>0</v>
          </cell>
          <cell r="U518" t="str">
            <v>0</v>
          </cell>
          <cell r="V518" t="str">
            <v>0</v>
          </cell>
          <cell r="W518" t="str">
            <v>0</v>
          </cell>
          <cell r="X518" t="str">
            <v>0</v>
          </cell>
          <cell r="Y518" t="str">
            <v>0</v>
          </cell>
          <cell r="Z518" t="str">
            <v>0</v>
          </cell>
          <cell r="AA518" t="str">
            <v>0</v>
          </cell>
          <cell r="AB518" t="str">
            <v>0</v>
          </cell>
          <cell r="AC518" t="str">
            <v>0</v>
          </cell>
          <cell r="AD518" t="str">
            <v>0</v>
          </cell>
          <cell r="AE518" t="str">
            <v>0</v>
          </cell>
          <cell r="AF518" t="str">
            <v>0</v>
          </cell>
          <cell r="AG518" t="str">
            <v>0</v>
          </cell>
          <cell r="AH518" t="str">
            <v>0</v>
          </cell>
          <cell r="AL518" t="str">
            <v>MX DCA Approval Process (P520185)</v>
          </cell>
          <cell r="AM518" t="str">
            <v>0</v>
          </cell>
          <cell r="AN518" t="str">
            <v>0</v>
          </cell>
          <cell r="AO518" t="str">
            <v>0</v>
          </cell>
        </row>
        <row r="519">
          <cell r="B519" t="str">
            <v>DBA - Adabas Software tool Trelational (P520148)</v>
          </cell>
          <cell r="C519" t="str">
            <v>0</v>
          </cell>
          <cell r="D519" t="str">
            <v>0</v>
          </cell>
          <cell r="E519" t="str">
            <v>0</v>
          </cell>
          <cell r="F519" t="str">
            <v>0</v>
          </cell>
          <cell r="G519" t="str">
            <v>0</v>
          </cell>
          <cell r="H519" t="str">
            <v>0</v>
          </cell>
          <cell r="I519" t="str">
            <v>0</v>
          </cell>
          <cell r="J519" t="str">
            <v>0</v>
          </cell>
          <cell r="K519" t="str">
            <v>0</v>
          </cell>
          <cell r="L519" t="str">
            <v>0</v>
          </cell>
          <cell r="M519" t="str">
            <v>0</v>
          </cell>
          <cell r="N519" t="str">
            <v>0</v>
          </cell>
          <cell r="O519" t="str">
            <v>0</v>
          </cell>
          <cell r="P519" t="str">
            <v>0</v>
          </cell>
          <cell r="Q519" t="str">
            <v>0</v>
          </cell>
          <cell r="R519" t="str">
            <v>0</v>
          </cell>
          <cell r="S519" t="str">
            <v>0</v>
          </cell>
          <cell r="T519" t="str">
            <v>0</v>
          </cell>
          <cell r="U519" t="str">
            <v>0</v>
          </cell>
          <cell r="V519" t="str">
            <v>0</v>
          </cell>
          <cell r="W519" t="str">
            <v>0</v>
          </cell>
          <cell r="X519" t="str">
            <v>0</v>
          </cell>
          <cell r="Y519" t="str">
            <v>0</v>
          </cell>
          <cell r="Z519" t="str">
            <v>0</v>
          </cell>
          <cell r="AA519" t="str">
            <v>0</v>
          </cell>
          <cell r="AB519" t="str">
            <v>0</v>
          </cell>
          <cell r="AC519" t="str">
            <v>0</v>
          </cell>
          <cell r="AD519" t="str">
            <v>0</v>
          </cell>
          <cell r="AE519" t="str">
            <v>0</v>
          </cell>
          <cell r="AF519" t="str">
            <v>0</v>
          </cell>
          <cell r="AG519" t="str">
            <v>0</v>
          </cell>
          <cell r="AH519">
            <v>30418</v>
          </cell>
          <cell r="AL519" t="str">
            <v>DBA - Adabas Software tool Trelational (P520148)</v>
          </cell>
          <cell r="AM519" t="str">
            <v>0</v>
          </cell>
          <cell r="AN519" t="str">
            <v>0</v>
          </cell>
          <cell r="AO519" t="str">
            <v>0</v>
          </cell>
        </row>
        <row r="520">
          <cell r="B520" t="str">
            <v>2005 Workgroup Infrastructure Upgrades (P520077)</v>
          </cell>
          <cell r="C520" t="str">
            <v>0</v>
          </cell>
          <cell r="D520" t="str">
            <v>0</v>
          </cell>
          <cell r="E520" t="str">
            <v>0</v>
          </cell>
          <cell r="F520" t="str">
            <v>0</v>
          </cell>
          <cell r="G520" t="str">
            <v>0</v>
          </cell>
          <cell r="H520" t="str">
            <v>0</v>
          </cell>
          <cell r="I520" t="str">
            <v>0</v>
          </cell>
          <cell r="J520" t="str">
            <v>0</v>
          </cell>
          <cell r="K520" t="str">
            <v>0</v>
          </cell>
          <cell r="L520" t="str">
            <v>0</v>
          </cell>
          <cell r="M520" t="str">
            <v>0</v>
          </cell>
          <cell r="N520" t="str">
            <v>0</v>
          </cell>
          <cell r="O520" t="str">
            <v>0</v>
          </cell>
          <cell r="P520" t="str">
            <v>0</v>
          </cell>
          <cell r="Q520" t="str">
            <v>0</v>
          </cell>
          <cell r="R520" t="str">
            <v>0</v>
          </cell>
          <cell r="S520" t="str">
            <v>0</v>
          </cell>
          <cell r="T520" t="str">
            <v>0</v>
          </cell>
          <cell r="U520" t="str">
            <v>0</v>
          </cell>
          <cell r="V520" t="str">
            <v>0</v>
          </cell>
          <cell r="W520" t="str">
            <v>0</v>
          </cell>
          <cell r="X520" t="str">
            <v>0</v>
          </cell>
          <cell r="Y520" t="str">
            <v>0</v>
          </cell>
          <cell r="Z520" t="str">
            <v>0</v>
          </cell>
          <cell r="AA520" t="str">
            <v>0</v>
          </cell>
          <cell r="AB520" t="str">
            <v>0</v>
          </cell>
          <cell r="AC520" t="str">
            <v>0</v>
          </cell>
          <cell r="AD520" t="str">
            <v>0</v>
          </cell>
          <cell r="AE520" t="str">
            <v>0</v>
          </cell>
          <cell r="AF520" t="str">
            <v>0</v>
          </cell>
          <cell r="AG520" t="str">
            <v>0</v>
          </cell>
          <cell r="AH520">
            <v>57738</v>
          </cell>
          <cell r="AL520" t="str">
            <v>2005 Workgroup Infrastructure Upgrades (P520077)</v>
          </cell>
          <cell r="AM520" t="str">
            <v>0</v>
          </cell>
          <cell r="AN520" t="str">
            <v>0</v>
          </cell>
          <cell r="AO520" t="str">
            <v>0</v>
          </cell>
        </row>
        <row r="521">
          <cell r="B521" t="str">
            <v>Linux Web Servers (P536060)</v>
          </cell>
          <cell r="C521" t="str">
            <v>0</v>
          </cell>
          <cell r="D521" t="str">
            <v>0</v>
          </cell>
          <cell r="E521" t="str">
            <v>0</v>
          </cell>
          <cell r="F521" t="str">
            <v>0</v>
          </cell>
          <cell r="G521" t="str">
            <v>0</v>
          </cell>
          <cell r="H521" t="str">
            <v>0</v>
          </cell>
          <cell r="I521" t="str">
            <v>0</v>
          </cell>
          <cell r="J521" t="str">
            <v>0</v>
          </cell>
          <cell r="K521" t="str">
            <v>0</v>
          </cell>
          <cell r="L521" t="str">
            <v>0</v>
          </cell>
          <cell r="M521" t="str">
            <v>0</v>
          </cell>
          <cell r="N521" t="str">
            <v>0</v>
          </cell>
          <cell r="O521" t="str">
            <v>0</v>
          </cell>
          <cell r="P521" t="str">
            <v>0</v>
          </cell>
          <cell r="Q521" t="str">
            <v>0</v>
          </cell>
          <cell r="R521" t="str">
            <v>0</v>
          </cell>
          <cell r="S521" t="str">
            <v>0</v>
          </cell>
          <cell r="T521" t="str">
            <v>0</v>
          </cell>
          <cell r="U521" t="str">
            <v>0</v>
          </cell>
          <cell r="V521" t="str">
            <v>0</v>
          </cell>
          <cell r="W521" t="str">
            <v>0</v>
          </cell>
          <cell r="X521" t="str">
            <v>0</v>
          </cell>
          <cell r="Y521" t="str">
            <v>0</v>
          </cell>
          <cell r="Z521" t="str">
            <v>0</v>
          </cell>
          <cell r="AA521" t="str">
            <v>0</v>
          </cell>
          <cell r="AB521" t="str">
            <v>0</v>
          </cell>
          <cell r="AC521" t="str">
            <v>0</v>
          </cell>
          <cell r="AD521" t="str">
            <v>0</v>
          </cell>
          <cell r="AE521" t="str">
            <v>0</v>
          </cell>
          <cell r="AF521" t="str">
            <v>0</v>
          </cell>
          <cell r="AG521" t="str">
            <v>0</v>
          </cell>
          <cell r="AH521">
            <v>27458</v>
          </cell>
          <cell r="AL521" t="str">
            <v>Linux Web Servers (P536060)</v>
          </cell>
          <cell r="AM521" t="str">
            <v>0</v>
          </cell>
          <cell r="AN521" t="str">
            <v>0</v>
          </cell>
          <cell r="AO521" t="str">
            <v>0</v>
          </cell>
        </row>
        <row r="522">
          <cell r="B522" t="str">
            <v>2005 Technology Engineering Monitoring Tools (P520089)</v>
          </cell>
          <cell r="C522" t="str">
            <v>0</v>
          </cell>
          <cell r="D522" t="str">
            <v>0</v>
          </cell>
          <cell r="E522" t="str">
            <v>0</v>
          </cell>
          <cell r="F522" t="str">
            <v>0</v>
          </cell>
          <cell r="G522" t="str">
            <v>0</v>
          </cell>
          <cell r="H522" t="str">
            <v>0</v>
          </cell>
          <cell r="I522" t="str">
            <v>0</v>
          </cell>
          <cell r="J522" t="str">
            <v>0</v>
          </cell>
          <cell r="K522" t="str">
            <v>0</v>
          </cell>
          <cell r="L522" t="str">
            <v>0</v>
          </cell>
          <cell r="M522" t="str">
            <v>0</v>
          </cell>
          <cell r="N522" t="str">
            <v>0</v>
          </cell>
          <cell r="O522" t="str">
            <v>0</v>
          </cell>
          <cell r="P522" t="str">
            <v>0</v>
          </cell>
          <cell r="Q522" t="str">
            <v>0</v>
          </cell>
          <cell r="R522" t="str">
            <v>0</v>
          </cell>
          <cell r="S522" t="str">
            <v>0</v>
          </cell>
          <cell r="T522" t="str">
            <v>0</v>
          </cell>
          <cell r="U522" t="str">
            <v>0</v>
          </cell>
          <cell r="V522" t="str">
            <v>0</v>
          </cell>
          <cell r="W522" t="str">
            <v>0</v>
          </cell>
          <cell r="X522" t="str">
            <v>0</v>
          </cell>
          <cell r="Y522" t="str">
            <v>0</v>
          </cell>
          <cell r="Z522" t="str">
            <v>0</v>
          </cell>
          <cell r="AA522" t="str">
            <v>0</v>
          </cell>
          <cell r="AB522" t="str">
            <v>0</v>
          </cell>
          <cell r="AC522" t="str">
            <v>0</v>
          </cell>
          <cell r="AD522" t="str">
            <v>0</v>
          </cell>
          <cell r="AE522" t="str">
            <v>0</v>
          </cell>
          <cell r="AF522" t="str">
            <v>0</v>
          </cell>
          <cell r="AG522" t="str">
            <v>0</v>
          </cell>
          <cell r="AH522">
            <v>32486</v>
          </cell>
          <cell r="AL522" t="str">
            <v>2005 Technology Engineering Monitoring Tools (P520089)</v>
          </cell>
          <cell r="AM522" t="str">
            <v>0</v>
          </cell>
          <cell r="AN522" t="str">
            <v>0</v>
          </cell>
          <cell r="AO522" t="str">
            <v>0</v>
          </cell>
        </row>
        <row r="523">
          <cell r="B523" t="str">
            <v>Fuel Automation (P113120)</v>
          </cell>
          <cell r="C523" t="str">
            <v>0</v>
          </cell>
          <cell r="D523" t="str">
            <v>0</v>
          </cell>
          <cell r="E523" t="str">
            <v>0</v>
          </cell>
          <cell r="F523" t="str">
            <v>0</v>
          </cell>
          <cell r="G523" t="str">
            <v>0</v>
          </cell>
          <cell r="H523" t="str">
            <v>0</v>
          </cell>
          <cell r="I523" t="str">
            <v>0</v>
          </cell>
          <cell r="J523" t="str">
            <v>0</v>
          </cell>
          <cell r="K523" t="str">
            <v>0</v>
          </cell>
          <cell r="L523" t="str">
            <v>0</v>
          </cell>
          <cell r="M523" t="str">
            <v>0</v>
          </cell>
          <cell r="N523" t="str">
            <v>0</v>
          </cell>
          <cell r="O523" t="str">
            <v>0</v>
          </cell>
          <cell r="P523" t="str">
            <v>0</v>
          </cell>
          <cell r="Q523" t="str">
            <v>0</v>
          </cell>
          <cell r="R523" t="str">
            <v>0</v>
          </cell>
          <cell r="S523" t="str">
            <v>0</v>
          </cell>
          <cell r="T523" t="str">
            <v>0</v>
          </cell>
          <cell r="U523" t="str">
            <v>0</v>
          </cell>
          <cell r="V523" t="str">
            <v>0</v>
          </cell>
          <cell r="W523" t="str">
            <v>0</v>
          </cell>
          <cell r="X523" t="str">
            <v>0</v>
          </cell>
          <cell r="Y523" t="str">
            <v>0</v>
          </cell>
          <cell r="Z523" t="str">
            <v>0</v>
          </cell>
          <cell r="AA523" t="str">
            <v>0</v>
          </cell>
          <cell r="AB523" t="str">
            <v>0</v>
          </cell>
          <cell r="AC523" t="str">
            <v>0</v>
          </cell>
          <cell r="AD523" t="str">
            <v>0</v>
          </cell>
          <cell r="AE523" t="str">
            <v>0</v>
          </cell>
          <cell r="AF523">
            <v>49152</v>
          </cell>
          <cell r="AG523">
            <v>153</v>
          </cell>
          <cell r="AH523">
            <v>320</v>
          </cell>
          <cell r="AL523" t="str">
            <v>Fuel Automation (P113120)</v>
          </cell>
          <cell r="AM523" t="str">
            <v>0</v>
          </cell>
          <cell r="AN523" t="str">
            <v>0</v>
          </cell>
          <cell r="AO523" t="str">
            <v>0</v>
          </cell>
        </row>
        <row r="524">
          <cell r="B524" t="str">
            <v>Property Tax Compliance Automation (P520125)</v>
          </cell>
          <cell r="C524" t="str">
            <v>0</v>
          </cell>
          <cell r="D524" t="str">
            <v>0</v>
          </cell>
          <cell r="E524" t="str">
            <v>0</v>
          </cell>
          <cell r="F524" t="str">
            <v>0</v>
          </cell>
          <cell r="G524" t="str">
            <v>0</v>
          </cell>
          <cell r="H524" t="str">
            <v>0</v>
          </cell>
          <cell r="I524" t="str">
            <v>0</v>
          </cell>
          <cell r="J524" t="str">
            <v>0</v>
          </cell>
          <cell r="K524" t="str">
            <v>0</v>
          </cell>
          <cell r="L524" t="str">
            <v>0</v>
          </cell>
          <cell r="M524" t="str">
            <v>0</v>
          </cell>
          <cell r="N524" t="str">
            <v>0</v>
          </cell>
          <cell r="O524" t="str">
            <v>0</v>
          </cell>
          <cell r="P524" t="str">
            <v>0</v>
          </cell>
          <cell r="Q524" t="str">
            <v>0</v>
          </cell>
          <cell r="R524" t="str">
            <v>0</v>
          </cell>
          <cell r="S524" t="str">
            <v>0</v>
          </cell>
          <cell r="T524" t="str">
            <v>0</v>
          </cell>
          <cell r="U524" t="str">
            <v>0</v>
          </cell>
          <cell r="V524" t="str">
            <v>0</v>
          </cell>
          <cell r="W524" t="str">
            <v>0</v>
          </cell>
          <cell r="X524" t="str">
            <v>0</v>
          </cell>
          <cell r="Y524" t="str">
            <v>0</v>
          </cell>
          <cell r="Z524" t="str">
            <v>0</v>
          </cell>
          <cell r="AA524" t="str">
            <v>0</v>
          </cell>
          <cell r="AB524" t="str">
            <v>0</v>
          </cell>
          <cell r="AC524" t="str">
            <v>0</v>
          </cell>
          <cell r="AD524" t="str">
            <v>0</v>
          </cell>
          <cell r="AE524" t="str">
            <v>0</v>
          </cell>
          <cell r="AF524" t="str">
            <v>0</v>
          </cell>
          <cell r="AG524" t="str">
            <v>0</v>
          </cell>
          <cell r="AH524" t="str">
            <v>0</v>
          </cell>
          <cell r="AL524" t="str">
            <v>Property Tax Compliance Automation (P520125)</v>
          </cell>
          <cell r="AM524" t="str">
            <v>0</v>
          </cell>
          <cell r="AN524" t="str">
            <v>0</v>
          </cell>
          <cell r="AO524" t="str">
            <v>0</v>
          </cell>
        </row>
        <row r="525">
          <cell r="B525" t="str">
            <v>Continuity Planning Initiatives (P520116)</v>
          </cell>
          <cell r="C525" t="str">
            <v>0</v>
          </cell>
          <cell r="D525" t="str">
            <v>0</v>
          </cell>
          <cell r="E525" t="str">
            <v>0</v>
          </cell>
          <cell r="F525" t="str">
            <v>0</v>
          </cell>
          <cell r="G525" t="str">
            <v>0</v>
          </cell>
          <cell r="H525" t="str">
            <v>0</v>
          </cell>
          <cell r="I525" t="str">
            <v>0</v>
          </cell>
          <cell r="J525" t="str">
            <v>0</v>
          </cell>
          <cell r="K525" t="str">
            <v>0</v>
          </cell>
          <cell r="L525" t="str">
            <v>0</v>
          </cell>
          <cell r="M525" t="str">
            <v>0</v>
          </cell>
          <cell r="N525" t="str">
            <v>0</v>
          </cell>
          <cell r="O525" t="str">
            <v>0</v>
          </cell>
          <cell r="P525" t="str">
            <v>0</v>
          </cell>
          <cell r="Q525" t="str">
            <v>0</v>
          </cell>
          <cell r="R525" t="str">
            <v>0</v>
          </cell>
          <cell r="S525" t="str">
            <v>0</v>
          </cell>
          <cell r="T525" t="str">
            <v>0</v>
          </cell>
          <cell r="U525" t="str">
            <v>0</v>
          </cell>
          <cell r="V525" t="str">
            <v>0</v>
          </cell>
          <cell r="W525" t="str">
            <v>0</v>
          </cell>
          <cell r="X525" t="str">
            <v>0</v>
          </cell>
          <cell r="Y525" t="str">
            <v>0</v>
          </cell>
          <cell r="Z525" t="str">
            <v>0</v>
          </cell>
          <cell r="AA525" t="str">
            <v>0</v>
          </cell>
          <cell r="AB525" t="str">
            <v>0</v>
          </cell>
          <cell r="AC525" t="str">
            <v>0</v>
          </cell>
          <cell r="AD525" t="str">
            <v>0</v>
          </cell>
          <cell r="AE525" t="str">
            <v>0</v>
          </cell>
          <cell r="AF525" t="str">
            <v>0</v>
          </cell>
          <cell r="AG525" t="str">
            <v>0</v>
          </cell>
          <cell r="AH525" t="str">
            <v>0</v>
          </cell>
          <cell r="AL525" t="str">
            <v>Continuity Planning Initiatives (P520116)</v>
          </cell>
          <cell r="AM525" t="str">
            <v>0</v>
          </cell>
          <cell r="AN525" t="str">
            <v>0</v>
          </cell>
          <cell r="AO525" t="str">
            <v>0</v>
          </cell>
        </row>
        <row r="526">
          <cell r="B526" t="str">
            <v>Financial RFS expenditures (P520229)</v>
          </cell>
          <cell r="C526" t="str">
            <v>0</v>
          </cell>
          <cell r="D526" t="str">
            <v>0</v>
          </cell>
          <cell r="E526" t="str">
            <v>0</v>
          </cell>
          <cell r="F526" t="str">
            <v>0</v>
          </cell>
          <cell r="G526" t="str">
            <v>0</v>
          </cell>
          <cell r="H526" t="str">
            <v>0</v>
          </cell>
          <cell r="I526" t="str">
            <v>0</v>
          </cell>
          <cell r="J526" t="str">
            <v>0</v>
          </cell>
          <cell r="K526" t="str">
            <v>0</v>
          </cell>
          <cell r="L526" t="str">
            <v>0</v>
          </cell>
          <cell r="M526" t="str">
            <v>0</v>
          </cell>
          <cell r="N526" t="str">
            <v>0</v>
          </cell>
          <cell r="O526" t="str">
            <v>0</v>
          </cell>
          <cell r="P526" t="str">
            <v>0</v>
          </cell>
          <cell r="Q526" t="str">
            <v>0</v>
          </cell>
          <cell r="R526" t="str">
            <v>0</v>
          </cell>
          <cell r="S526" t="str">
            <v>0</v>
          </cell>
          <cell r="T526" t="str">
            <v>0</v>
          </cell>
          <cell r="U526" t="str">
            <v>0</v>
          </cell>
          <cell r="V526" t="str">
            <v>0</v>
          </cell>
          <cell r="W526" t="str">
            <v>0</v>
          </cell>
          <cell r="X526" t="str">
            <v>0</v>
          </cell>
          <cell r="Y526" t="str">
            <v>0</v>
          </cell>
          <cell r="Z526" t="str">
            <v>0</v>
          </cell>
          <cell r="AA526" t="str">
            <v>0</v>
          </cell>
          <cell r="AB526" t="str">
            <v>0</v>
          </cell>
          <cell r="AC526" t="str">
            <v>0</v>
          </cell>
          <cell r="AD526" t="str">
            <v>0</v>
          </cell>
          <cell r="AE526" t="str">
            <v>0</v>
          </cell>
          <cell r="AF526" t="str">
            <v>0</v>
          </cell>
          <cell r="AG526" t="str">
            <v>0</v>
          </cell>
          <cell r="AH526">
            <v>35051</v>
          </cell>
          <cell r="AL526" t="str">
            <v>Financial RFS expenditures (P520229)</v>
          </cell>
          <cell r="AM526" t="str">
            <v>0</v>
          </cell>
          <cell r="AN526" t="str">
            <v>0</v>
          </cell>
          <cell r="AO526" t="str">
            <v>0</v>
          </cell>
        </row>
        <row r="527">
          <cell r="B527" t="str">
            <v>Identity Management - Provisioning (P420073)</v>
          </cell>
          <cell r="C527" t="str">
            <v>0</v>
          </cell>
          <cell r="D527" t="str">
            <v>0</v>
          </cell>
          <cell r="E527" t="str">
            <v>0</v>
          </cell>
          <cell r="F527" t="str">
            <v>0</v>
          </cell>
          <cell r="G527" t="str">
            <v>0</v>
          </cell>
          <cell r="H527" t="str">
            <v>0</v>
          </cell>
          <cell r="I527" t="str">
            <v>0</v>
          </cell>
          <cell r="J527" t="str">
            <v>0</v>
          </cell>
          <cell r="K527" t="str">
            <v>0</v>
          </cell>
          <cell r="L527" t="str">
            <v>0</v>
          </cell>
          <cell r="M527" t="str">
            <v>0</v>
          </cell>
          <cell r="N527" t="str">
            <v>0</v>
          </cell>
          <cell r="O527" t="str">
            <v>0</v>
          </cell>
          <cell r="P527" t="str">
            <v>0</v>
          </cell>
          <cell r="Q527" t="str">
            <v>0</v>
          </cell>
          <cell r="R527" t="str">
            <v>0</v>
          </cell>
          <cell r="S527" t="str">
            <v>0</v>
          </cell>
          <cell r="T527" t="str">
            <v>0</v>
          </cell>
          <cell r="U527" t="str">
            <v>0</v>
          </cell>
          <cell r="V527" t="str">
            <v>0</v>
          </cell>
          <cell r="W527" t="str">
            <v>0</v>
          </cell>
          <cell r="X527" t="str">
            <v>0</v>
          </cell>
          <cell r="Y527" t="str">
            <v>0</v>
          </cell>
          <cell r="Z527" t="str">
            <v>0</v>
          </cell>
          <cell r="AA527" t="str">
            <v>0</v>
          </cell>
          <cell r="AB527" t="str">
            <v>0</v>
          </cell>
          <cell r="AC527" t="str">
            <v>0</v>
          </cell>
          <cell r="AD527" t="str">
            <v>0</v>
          </cell>
          <cell r="AE527" t="str">
            <v>0</v>
          </cell>
          <cell r="AF527" t="str">
            <v>0</v>
          </cell>
          <cell r="AG527" t="str">
            <v>0</v>
          </cell>
          <cell r="AH527">
            <v>106718</v>
          </cell>
          <cell r="AL527" t="str">
            <v>Identity Management - Provisioning (P420073)</v>
          </cell>
          <cell r="AM527" t="str">
            <v>0</v>
          </cell>
          <cell r="AN527" t="str">
            <v>0</v>
          </cell>
          <cell r="AO527" t="str">
            <v>0</v>
          </cell>
        </row>
        <row r="528">
          <cell r="B528" t="str">
            <v>Fuel Mgmt System (P02405B)</v>
          </cell>
          <cell r="C528" t="str">
            <v>0</v>
          </cell>
          <cell r="D528" t="str">
            <v>0</v>
          </cell>
          <cell r="E528" t="str">
            <v>0</v>
          </cell>
          <cell r="F528" t="str">
            <v>0</v>
          </cell>
          <cell r="G528" t="str">
            <v>0</v>
          </cell>
          <cell r="H528" t="str">
            <v>0</v>
          </cell>
          <cell r="I528" t="str">
            <v>0</v>
          </cell>
          <cell r="J528" t="str">
            <v>0</v>
          </cell>
          <cell r="K528" t="str">
            <v>0</v>
          </cell>
          <cell r="L528" t="str">
            <v>0</v>
          </cell>
          <cell r="M528" t="str">
            <v>0</v>
          </cell>
          <cell r="N528" t="str">
            <v>0</v>
          </cell>
          <cell r="O528" t="str">
            <v>0</v>
          </cell>
          <cell r="P528" t="str">
            <v>0</v>
          </cell>
          <cell r="Q528" t="str">
            <v>0</v>
          </cell>
          <cell r="R528" t="str">
            <v>0</v>
          </cell>
          <cell r="S528" t="str">
            <v>0</v>
          </cell>
          <cell r="T528" t="str">
            <v>0</v>
          </cell>
          <cell r="U528" t="str">
            <v>0</v>
          </cell>
          <cell r="V528" t="str">
            <v>0</v>
          </cell>
          <cell r="W528" t="str">
            <v>0</v>
          </cell>
          <cell r="X528" t="str">
            <v>0</v>
          </cell>
          <cell r="Y528" t="str">
            <v>0</v>
          </cell>
          <cell r="Z528" t="str">
            <v>0</v>
          </cell>
          <cell r="AA528" t="str">
            <v>0</v>
          </cell>
          <cell r="AB528" t="str">
            <v>0</v>
          </cell>
          <cell r="AC528" t="str">
            <v>0</v>
          </cell>
          <cell r="AD528" t="str">
            <v>0</v>
          </cell>
          <cell r="AE528" t="str">
            <v>0</v>
          </cell>
          <cell r="AF528">
            <v>685913</v>
          </cell>
          <cell r="AG528">
            <v>346261</v>
          </cell>
          <cell r="AH528">
            <v>252221</v>
          </cell>
          <cell r="AL528" t="str">
            <v>Fuel Mgmt System (P02405B)</v>
          </cell>
          <cell r="AM528" t="str">
            <v>0</v>
          </cell>
          <cell r="AN528" t="str">
            <v>0</v>
          </cell>
          <cell r="AO528" t="str">
            <v>0</v>
          </cell>
        </row>
        <row r="529">
          <cell r="B529" t="str">
            <v>Irregular Operations Reporting (P32351A)</v>
          </cell>
          <cell r="C529" t="str">
            <v>0</v>
          </cell>
          <cell r="D529" t="str">
            <v>0</v>
          </cell>
          <cell r="E529" t="str">
            <v>0</v>
          </cell>
          <cell r="F529" t="str">
            <v>0</v>
          </cell>
          <cell r="G529" t="str">
            <v>0</v>
          </cell>
          <cell r="H529" t="str">
            <v>0</v>
          </cell>
          <cell r="I529" t="str">
            <v>0</v>
          </cell>
          <cell r="J529" t="str">
            <v>0</v>
          </cell>
          <cell r="K529" t="str">
            <v>0</v>
          </cell>
          <cell r="L529" t="str">
            <v>0</v>
          </cell>
          <cell r="M529" t="str">
            <v>0</v>
          </cell>
          <cell r="N529" t="str">
            <v>0</v>
          </cell>
          <cell r="O529" t="str">
            <v>0</v>
          </cell>
          <cell r="P529" t="str">
            <v>0</v>
          </cell>
          <cell r="Q529" t="str">
            <v>0</v>
          </cell>
          <cell r="R529" t="str">
            <v>0</v>
          </cell>
          <cell r="S529" t="str">
            <v>0</v>
          </cell>
          <cell r="T529" t="str">
            <v>0</v>
          </cell>
          <cell r="U529" t="str">
            <v>0</v>
          </cell>
          <cell r="V529" t="str">
            <v>0</v>
          </cell>
          <cell r="W529" t="str">
            <v>0</v>
          </cell>
          <cell r="X529" t="str">
            <v>0</v>
          </cell>
          <cell r="Y529" t="str">
            <v>0</v>
          </cell>
          <cell r="Z529" t="str">
            <v>0</v>
          </cell>
          <cell r="AA529" t="str">
            <v>0</v>
          </cell>
          <cell r="AB529" t="str">
            <v>0</v>
          </cell>
          <cell r="AC529" t="str">
            <v>0</v>
          </cell>
          <cell r="AD529" t="str">
            <v>0</v>
          </cell>
          <cell r="AE529" t="str">
            <v>0</v>
          </cell>
          <cell r="AF529" t="str">
            <v>0</v>
          </cell>
          <cell r="AG529">
            <v>464903</v>
          </cell>
          <cell r="AH529">
            <v>174858</v>
          </cell>
          <cell r="AL529" t="str">
            <v>Irregular Operations Reporting (P32351A)</v>
          </cell>
          <cell r="AM529" t="str">
            <v>0</v>
          </cell>
          <cell r="AN529" t="str">
            <v>0</v>
          </cell>
          <cell r="AO529" t="str">
            <v>0</v>
          </cell>
        </row>
        <row r="530">
          <cell r="B530" t="str">
            <v>Open Workflow Infrastructure (P420295)</v>
          </cell>
          <cell r="C530" t="str">
            <v>0</v>
          </cell>
          <cell r="D530" t="str">
            <v>0</v>
          </cell>
          <cell r="E530" t="str">
            <v>0</v>
          </cell>
          <cell r="F530" t="str">
            <v>0</v>
          </cell>
          <cell r="G530" t="str">
            <v>0</v>
          </cell>
          <cell r="H530" t="str">
            <v>0</v>
          </cell>
          <cell r="I530" t="str">
            <v>0</v>
          </cell>
          <cell r="J530" t="str">
            <v>0</v>
          </cell>
          <cell r="K530" t="str">
            <v>0</v>
          </cell>
          <cell r="L530" t="str">
            <v>0</v>
          </cell>
          <cell r="M530" t="str">
            <v>0</v>
          </cell>
          <cell r="N530" t="str">
            <v>0</v>
          </cell>
          <cell r="O530" t="str">
            <v>0</v>
          </cell>
          <cell r="P530" t="str">
            <v>0</v>
          </cell>
          <cell r="Q530" t="str">
            <v>0</v>
          </cell>
          <cell r="R530" t="str">
            <v>0</v>
          </cell>
          <cell r="S530" t="str">
            <v>0</v>
          </cell>
          <cell r="T530" t="str">
            <v>0</v>
          </cell>
          <cell r="U530" t="str">
            <v>0</v>
          </cell>
          <cell r="V530" t="str">
            <v>0</v>
          </cell>
          <cell r="W530" t="str">
            <v>0</v>
          </cell>
          <cell r="X530" t="str">
            <v>0</v>
          </cell>
          <cell r="Y530" t="str">
            <v>0</v>
          </cell>
          <cell r="Z530" t="str">
            <v>0</v>
          </cell>
          <cell r="AA530" t="str">
            <v>0</v>
          </cell>
          <cell r="AB530" t="str">
            <v>0</v>
          </cell>
          <cell r="AC530" t="str">
            <v>0</v>
          </cell>
          <cell r="AD530" t="str">
            <v>0</v>
          </cell>
          <cell r="AE530" t="str">
            <v>0</v>
          </cell>
          <cell r="AF530" t="str">
            <v>0</v>
          </cell>
          <cell r="AG530">
            <v>312800</v>
          </cell>
          <cell r="AH530">
            <v>74806</v>
          </cell>
          <cell r="AL530" t="str">
            <v>Open Workflow Infrastructure (P420295)</v>
          </cell>
          <cell r="AM530" t="str">
            <v>0</v>
          </cell>
          <cell r="AN530" t="str">
            <v>0</v>
          </cell>
          <cell r="AO530" t="str">
            <v>0</v>
          </cell>
        </row>
        <row r="531">
          <cell r="B531" t="str">
            <v>Configuration Management Database (P520016)</v>
          </cell>
          <cell r="C531" t="str">
            <v>0</v>
          </cell>
          <cell r="D531" t="str">
            <v>0</v>
          </cell>
          <cell r="E531" t="str">
            <v>0</v>
          </cell>
          <cell r="F531" t="str">
            <v>0</v>
          </cell>
          <cell r="G531" t="str">
            <v>0</v>
          </cell>
          <cell r="H531" t="str">
            <v>0</v>
          </cell>
          <cell r="I531" t="str">
            <v>0</v>
          </cell>
          <cell r="J531" t="str">
            <v>0</v>
          </cell>
          <cell r="K531" t="str">
            <v>0</v>
          </cell>
          <cell r="L531" t="str">
            <v>0</v>
          </cell>
          <cell r="M531" t="str">
            <v>0</v>
          </cell>
          <cell r="N531" t="str">
            <v>0</v>
          </cell>
          <cell r="O531" t="str">
            <v>0</v>
          </cell>
          <cell r="P531" t="str">
            <v>0</v>
          </cell>
          <cell r="Q531" t="str">
            <v>0</v>
          </cell>
          <cell r="R531" t="str">
            <v>0</v>
          </cell>
          <cell r="S531" t="str">
            <v>0</v>
          </cell>
          <cell r="T531" t="str">
            <v>0</v>
          </cell>
          <cell r="U531" t="str">
            <v>0</v>
          </cell>
          <cell r="V531" t="str">
            <v>0</v>
          </cell>
          <cell r="W531" t="str">
            <v>0</v>
          </cell>
          <cell r="X531" t="str">
            <v>0</v>
          </cell>
          <cell r="Y531" t="str">
            <v>0</v>
          </cell>
          <cell r="Z531" t="str">
            <v>0</v>
          </cell>
          <cell r="AA531" t="str">
            <v>0</v>
          </cell>
          <cell r="AB531" t="str">
            <v>0</v>
          </cell>
          <cell r="AC531" t="str">
            <v>0</v>
          </cell>
          <cell r="AD531" t="str">
            <v>0</v>
          </cell>
          <cell r="AE531" t="str">
            <v>0</v>
          </cell>
          <cell r="AF531" t="str">
            <v>0</v>
          </cell>
          <cell r="AG531" t="str">
            <v>0</v>
          </cell>
          <cell r="AH531" t="str">
            <v>0</v>
          </cell>
          <cell r="AL531" t="str">
            <v>Configuration Management Database (P520016)</v>
          </cell>
          <cell r="AM531" t="str">
            <v>0</v>
          </cell>
          <cell r="AN531" t="str">
            <v>0</v>
          </cell>
          <cell r="AO531" t="str">
            <v>0</v>
          </cell>
        </row>
        <row r="532">
          <cell r="B532" t="str">
            <v>Microsoft SQL Server Toolset Proof of Concept (P520236)</v>
          </cell>
          <cell r="C532" t="str">
            <v>0</v>
          </cell>
          <cell r="D532" t="str">
            <v>0</v>
          </cell>
          <cell r="E532" t="str">
            <v>0</v>
          </cell>
          <cell r="F532" t="str">
            <v>0</v>
          </cell>
          <cell r="G532" t="str">
            <v>0</v>
          </cell>
          <cell r="H532" t="str">
            <v>0</v>
          </cell>
          <cell r="I532" t="str">
            <v>0</v>
          </cell>
          <cell r="J532" t="str">
            <v>0</v>
          </cell>
          <cell r="K532" t="str">
            <v>0</v>
          </cell>
          <cell r="L532" t="str">
            <v>0</v>
          </cell>
          <cell r="M532" t="str">
            <v>0</v>
          </cell>
          <cell r="N532" t="str">
            <v>0</v>
          </cell>
          <cell r="O532" t="str">
            <v>0</v>
          </cell>
          <cell r="P532" t="str">
            <v>0</v>
          </cell>
          <cell r="Q532" t="str">
            <v>0</v>
          </cell>
          <cell r="R532" t="str">
            <v>0</v>
          </cell>
          <cell r="S532" t="str">
            <v>0</v>
          </cell>
          <cell r="T532" t="str">
            <v>0</v>
          </cell>
          <cell r="U532" t="str">
            <v>0</v>
          </cell>
          <cell r="V532" t="str">
            <v>0</v>
          </cell>
          <cell r="W532" t="str">
            <v>0</v>
          </cell>
          <cell r="X532" t="str">
            <v>0</v>
          </cell>
          <cell r="Y532" t="str">
            <v>0</v>
          </cell>
          <cell r="Z532" t="str">
            <v>0</v>
          </cell>
          <cell r="AA532" t="str">
            <v>0</v>
          </cell>
          <cell r="AB532" t="str">
            <v>0</v>
          </cell>
          <cell r="AC532" t="str">
            <v>0</v>
          </cell>
          <cell r="AD532" t="str">
            <v>0</v>
          </cell>
          <cell r="AE532" t="str">
            <v>0</v>
          </cell>
          <cell r="AF532" t="str">
            <v>0</v>
          </cell>
          <cell r="AG532" t="str">
            <v>0</v>
          </cell>
          <cell r="AH532" t="str">
            <v>0</v>
          </cell>
          <cell r="AL532" t="str">
            <v>Microsoft SQL Server Toolset Proof of Concept (P520236)</v>
          </cell>
          <cell r="AM532" t="str">
            <v>0</v>
          </cell>
          <cell r="AN532" t="str">
            <v>0</v>
          </cell>
          <cell r="AO532" t="str">
            <v>0</v>
          </cell>
        </row>
        <row r="533">
          <cell r="B533" t="str">
            <v>2005 Midrange Infrastructure Upgrades - Hulsey (P520107)</v>
          </cell>
          <cell r="C533" t="str">
            <v>0</v>
          </cell>
          <cell r="D533" t="str">
            <v>0</v>
          </cell>
          <cell r="E533" t="str">
            <v>0</v>
          </cell>
          <cell r="F533" t="str">
            <v>0</v>
          </cell>
          <cell r="G533" t="str">
            <v>0</v>
          </cell>
          <cell r="H533" t="str">
            <v>0</v>
          </cell>
          <cell r="I533" t="str">
            <v>0</v>
          </cell>
          <cell r="J533" t="str">
            <v>0</v>
          </cell>
          <cell r="K533" t="str">
            <v>0</v>
          </cell>
          <cell r="L533" t="str">
            <v>0</v>
          </cell>
          <cell r="M533" t="str">
            <v>0</v>
          </cell>
          <cell r="N533" t="str">
            <v>0</v>
          </cell>
          <cell r="O533" t="str">
            <v>0</v>
          </cell>
          <cell r="P533" t="str">
            <v>0</v>
          </cell>
          <cell r="Q533" t="str">
            <v>0</v>
          </cell>
          <cell r="R533" t="str">
            <v>0</v>
          </cell>
          <cell r="S533" t="str">
            <v>0</v>
          </cell>
          <cell r="T533" t="str">
            <v>0</v>
          </cell>
          <cell r="U533" t="str">
            <v>0</v>
          </cell>
          <cell r="V533" t="str">
            <v>0</v>
          </cell>
          <cell r="W533" t="str">
            <v>0</v>
          </cell>
          <cell r="X533" t="str">
            <v>0</v>
          </cell>
          <cell r="Y533" t="str">
            <v>0</v>
          </cell>
          <cell r="Z533" t="str">
            <v>0</v>
          </cell>
          <cell r="AA533" t="str">
            <v>0</v>
          </cell>
          <cell r="AB533" t="str">
            <v>0</v>
          </cell>
          <cell r="AC533" t="str">
            <v>0</v>
          </cell>
          <cell r="AD533" t="str">
            <v>0</v>
          </cell>
          <cell r="AE533" t="str">
            <v>0</v>
          </cell>
          <cell r="AF533" t="str">
            <v>0</v>
          </cell>
          <cell r="AG533" t="str">
            <v>0</v>
          </cell>
          <cell r="AH533">
            <v>42538</v>
          </cell>
          <cell r="AL533" t="str">
            <v>2005 Midrange Infrastructure Upgrades - Hulsey (P520107)</v>
          </cell>
          <cell r="AM533" t="str">
            <v>0</v>
          </cell>
          <cell r="AN533" t="str">
            <v>0</v>
          </cell>
          <cell r="AO533" t="str">
            <v>0</v>
          </cell>
        </row>
        <row r="534">
          <cell r="B534" t="str">
            <v>Boarding Passes - Same Day Two Segs/24Hrs (P520037)</v>
          </cell>
          <cell r="C534" t="str">
            <v>0</v>
          </cell>
          <cell r="D534" t="str">
            <v>0</v>
          </cell>
          <cell r="E534" t="str">
            <v>0</v>
          </cell>
          <cell r="F534" t="str">
            <v>0</v>
          </cell>
          <cell r="G534" t="str">
            <v>0</v>
          </cell>
          <cell r="H534" t="str">
            <v>0</v>
          </cell>
          <cell r="I534" t="str">
            <v>0</v>
          </cell>
          <cell r="J534" t="str">
            <v>0</v>
          </cell>
          <cell r="K534" t="str">
            <v>0</v>
          </cell>
          <cell r="L534" t="str">
            <v>0</v>
          </cell>
          <cell r="M534" t="str">
            <v>0</v>
          </cell>
          <cell r="N534" t="str">
            <v>0</v>
          </cell>
          <cell r="O534" t="str">
            <v>0</v>
          </cell>
          <cell r="P534" t="str">
            <v>0</v>
          </cell>
          <cell r="Q534" t="str">
            <v>0</v>
          </cell>
          <cell r="R534" t="str">
            <v>0</v>
          </cell>
          <cell r="S534" t="str">
            <v>0</v>
          </cell>
          <cell r="T534" t="str">
            <v>0</v>
          </cell>
          <cell r="U534" t="str">
            <v>0</v>
          </cell>
          <cell r="V534" t="str">
            <v>0</v>
          </cell>
          <cell r="W534" t="str">
            <v>0</v>
          </cell>
          <cell r="X534" t="str">
            <v>0</v>
          </cell>
          <cell r="Y534" t="str">
            <v>0</v>
          </cell>
          <cell r="Z534" t="str">
            <v>0</v>
          </cell>
          <cell r="AA534" t="str">
            <v>0</v>
          </cell>
          <cell r="AB534" t="str">
            <v>0</v>
          </cell>
          <cell r="AC534" t="str">
            <v>0</v>
          </cell>
          <cell r="AD534" t="str">
            <v>0</v>
          </cell>
          <cell r="AE534" t="str">
            <v>0</v>
          </cell>
          <cell r="AF534" t="str">
            <v>0</v>
          </cell>
          <cell r="AG534" t="str">
            <v>0</v>
          </cell>
          <cell r="AH534">
            <v>212690</v>
          </cell>
          <cell r="AL534" t="str">
            <v>Boarding Passes - Same Day Two Segs/24Hrs (P520037)</v>
          </cell>
          <cell r="AM534" t="str">
            <v>0</v>
          </cell>
          <cell r="AN534" t="str">
            <v>0</v>
          </cell>
          <cell r="AO534" t="str">
            <v>0</v>
          </cell>
        </row>
        <row r="535">
          <cell r="B535" t="str">
            <v>Data Mining Server Configurations (P520235)</v>
          </cell>
          <cell r="C535" t="str">
            <v>0</v>
          </cell>
          <cell r="D535" t="str">
            <v>0</v>
          </cell>
          <cell r="E535" t="str">
            <v>0</v>
          </cell>
          <cell r="F535" t="str">
            <v>0</v>
          </cell>
          <cell r="G535" t="str">
            <v>0</v>
          </cell>
          <cell r="H535" t="str">
            <v>0</v>
          </cell>
          <cell r="I535" t="str">
            <v>0</v>
          </cell>
          <cell r="J535" t="str">
            <v>0</v>
          </cell>
          <cell r="K535" t="str">
            <v>0</v>
          </cell>
          <cell r="L535" t="str">
            <v>0</v>
          </cell>
          <cell r="M535" t="str">
            <v>0</v>
          </cell>
          <cell r="N535" t="str">
            <v>0</v>
          </cell>
          <cell r="O535" t="str">
            <v>0</v>
          </cell>
          <cell r="P535" t="str">
            <v>0</v>
          </cell>
          <cell r="Q535" t="str">
            <v>0</v>
          </cell>
          <cell r="R535" t="str">
            <v>0</v>
          </cell>
          <cell r="S535" t="str">
            <v>0</v>
          </cell>
          <cell r="T535" t="str">
            <v>0</v>
          </cell>
          <cell r="U535" t="str">
            <v>0</v>
          </cell>
          <cell r="V535" t="str">
            <v>0</v>
          </cell>
          <cell r="W535" t="str">
            <v>0</v>
          </cell>
          <cell r="X535" t="str">
            <v>0</v>
          </cell>
          <cell r="Y535" t="str">
            <v>0</v>
          </cell>
          <cell r="Z535" t="str">
            <v>0</v>
          </cell>
          <cell r="AA535" t="str">
            <v>0</v>
          </cell>
          <cell r="AB535" t="str">
            <v>0</v>
          </cell>
          <cell r="AC535" t="str">
            <v>0</v>
          </cell>
          <cell r="AD535" t="str">
            <v>0</v>
          </cell>
          <cell r="AE535" t="str">
            <v>0</v>
          </cell>
          <cell r="AF535" t="str">
            <v>0</v>
          </cell>
          <cell r="AG535" t="str">
            <v>0</v>
          </cell>
          <cell r="AH535">
            <v>0</v>
          </cell>
          <cell r="AL535" t="str">
            <v>Data Mining Server Configurations (P520235)</v>
          </cell>
          <cell r="AM535" t="str">
            <v>0</v>
          </cell>
          <cell r="AN535" t="str">
            <v>0</v>
          </cell>
          <cell r="AO535" t="str">
            <v>0</v>
          </cell>
        </row>
        <row r="536">
          <cell r="B536" t="str">
            <v>Freedomnet Migration (P420303)</v>
          </cell>
          <cell r="C536" t="str">
            <v>0</v>
          </cell>
          <cell r="D536" t="str">
            <v>0</v>
          </cell>
          <cell r="E536" t="str">
            <v>0</v>
          </cell>
          <cell r="F536" t="str">
            <v>0</v>
          </cell>
          <cell r="G536" t="str">
            <v>0</v>
          </cell>
          <cell r="H536" t="str">
            <v>0</v>
          </cell>
          <cell r="I536" t="str">
            <v>0</v>
          </cell>
          <cell r="J536" t="str">
            <v>0</v>
          </cell>
          <cell r="K536" t="str">
            <v>0</v>
          </cell>
          <cell r="L536" t="str">
            <v>0</v>
          </cell>
          <cell r="M536" t="str">
            <v>0</v>
          </cell>
          <cell r="N536" t="str">
            <v>0</v>
          </cell>
          <cell r="O536" t="str">
            <v>0</v>
          </cell>
          <cell r="P536" t="str">
            <v>0</v>
          </cell>
          <cell r="Q536" t="str">
            <v>0</v>
          </cell>
          <cell r="R536" t="str">
            <v>0</v>
          </cell>
          <cell r="S536" t="str">
            <v>0</v>
          </cell>
          <cell r="T536" t="str">
            <v>0</v>
          </cell>
          <cell r="U536" t="str">
            <v>0</v>
          </cell>
          <cell r="V536" t="str">
            <v>0</v>
          </cell>
          <cell r="W536" t="str">
            <v>0</v>
          </cell>
          <cell r="X536" t="str">
            <v>0</v>
          </cell>
          <cell r="Y536" t="str">
            <v>0</v>
          </cell>
          <cell r="Z536" t="str">
            <v>0</v>
          </cell>
          <cell r="AA536" t="str">
            <v>0</v>
          </cell>
          <cell r="AB536" t="str">
            <v>0</v>
          </cell>
          <cell r="AC536" t="str">
            <v>0</v>
          </cell>
          <cell r="AD536" t="str">
            <v>0</v>
          </cell>
          <cell r="AE536" t="str">
            <v>0</v>
          </cell>
          <cell r="AF536" t="str">
            <v>0</v>
          </cell>
          <cell r="AG536" t="str">
            <v>0</v>
          </cell>
          <cell r="AH536">
            <v>21481</v>
          </cell>
          <cell r="AL536" t="str">
            <v>Freedomnet Migration (P420303)</v>
          </cell>
          <cell r="AM536" t="str">
            <v>0</v>
          </cell>
          <cell r="AN536" t="str">
            <v>0</v>
          </cell>
          <cell r="AO536" t="str">
            <v>0</v>
          </cell>
        </row>
        <row r="537">
          <cell r="B537" t="str">
            <v>OAL Other Airline Billing Rewrite (P420255)</v>
          </cell>
          <cell r="C537" t="str">
            <v>0</v>
          </cell>
          <cell r="D537" t="str">
            <v>0</v>
          </cell>
          <cell r="E537" t="str">
            <v>0</v>
          </cell>
          <cell r="F537" t="str">
            <v>0</v>
          </cell>
          <cell r="G537" t="str">
            <v>0</v>
          </cell>
          <cell r="H537" t="str">
            <v>0</v>
          </cell>
          <cell r="I537" t="str">
            <v>0</v>
          </cell>
          <cell r="J537" t="str">
            <v>0</v>
          </cell>
          <cell r="K537" t="str">
            <v>0</v>
          </cell>
          <cell r="L537" t="str">
            <v>0</v>
          </cell>
          <cell r="M537" t="str">
            <v>0</v>
          </cell>
          <cell r="N537" t="str">
            <v>0</v>
          </cell>
          <cell r="O537" t="str">
            <v>0</v>
          </cell>
          <cell r="P537" t="str">
            <v>0</v>
          </cell>
          <cell r="Q537" t="str">
            <v>0</v>
          </cell>
          <cell r="R537" t="str">
            <v>0</v>
          </cell>
          <cell r="S537" t="str">
            <v>0</v>
          </cell>
          <cell r="T537" t="str">
            <v>0</v>
          </cell>
          <cell r="U537" t="str">
            <v>0</v>
          </cell>
          <cell r="V537" t="str">
            <v>0</v>
          </cell>
          <cell r="W537" t="str">
            <v>0</v>
          </cell>
          <cell r="X537" t="str">
            <v>0</v>
          </cell>
          <cell r="Y537" t="str">
            <v>0</v>
          </cell>
          <cell r="Z537" t="str">
            <v>0</v>
          </cell>
          <cell r="AA537" t="str">
            <v>0</v>
          </cell>
          <cell r="AB537" t="str">
            <v>0</v>
          </cell>
          <cell r="AC537" t="str">
            <v>0</v>
          </cell>
          <cell r="AD537" t="str">
            <v>0</v>
          </cell>
          <cell r="AE537" t="str">
            <v>0</v>
          </cell>
          <cell r="AF537" t="str">
            <v>0</v>
          </cell>
          <cell r="AG537">
            <v>24086</v>
          </cell>
          <cell r="AH537">
            <v>123167</v>
          </cell>
          <cell r="AL537" t="str">
            <v>OAL Other Airline Billing Rewrite (P420255)</v>
          </cell>
          <cell r="AM537" t="str">
            <v>0</v>
          </cell>
          <cell r="AN537" t="str">
            <v>0</v>
          </cell>
          <cell r="AO537" t="str">
            <v>0</v>
          </cell>
        </row>
        <row r="538">
          <cell r="B538" t="str">
            <v>Rapid Rewards Infrastructure Upgrade (P520250)</v>
          </cell>
          <cell r="C538" t="str">
            <v>0</v>
          </cell>
          <cell r="D538" t="str">
            <v>0</v>
          </cell>
          <cell r="E538" t="str">
            <v>0</v>
          </cell>
          <cell r="F538" t="str">
            <v>0</v>
          </cell>
          <cell r="G538" t="str">
            <v>0</v>
          </cell>
          <cell r="H538" t="str">
            <v>0</v>
          </cell>
          <cell r="I538" t="str">
            <v>0</v>
          </cell>
          <cell r="J538" t="str">
            <v>0</v>
          </cell>
          <cell r="K538" t="str">
            <v>0</v>
          </cell>
          <cell r="L538" t="str">
            <v>0</v>
          </cell>
          <cell r="M538" t="str">
            <v>0</v>
          </cell>
          <cell r="N538" t="str">
            <v>0</v>
          </cell>
          <cell r="O538" t="str">
            <v>0</v>
          </cell>
          <cell r="P538" t="str">
            <v>0</v>
          </cell>
          <cell r="Q538" t="str">
            <v>0</v>
          </cell>
          <cell r="R538" t="str">
            <v>0</v>
          </cell>
          <cell r="S538" t="str">
            <v>0</v>
          </cell>
          <cell r="T538" t="str">
            <v>0</v>
          </cell>
          <cell r="U538" t="str">
            <v>0</v>
          </cell>
          <cell r="V538" t="str">
            <v>0</v>
          </cell>
          <cell r="W538" t="str">
            <v>0</v>
          </cell>
          <cell r="X538" t="str">
            <v>0</v>
          </cell>
          <cell r="Y538" t="str">
            <v>0</v>
          </cell>
          <cell r="Z538" t="str">
            <v>0</v>
          </cell>
          <cell r="AA538" t="str">
            <v>0</v>
          </cell>
          <cell r="AB538" t="str">
            <v>0</v>
          </cell>
          <cell r="AC538" t="str">
            <v>0</v>
          </cell>
          <cell r="AD538" t="str">
            <v>0</v>
          </cell>
          <cell r="AE538" t="str">
            <v>0</v>
          </cell>
          <cell r="AF538" t="str">
            <v>0</v>
          </cell>
          <cell r="AG538" t="str">
            <v>0</v>
          </cell>
          <cell r="AH538">
            <v>694745</v>
          </cell>
          <cell r="AL538" t="str">
            <v>Rapid Rewards Infrastructure Upgrade (P520250)</v>
          </cell>
          <cell r="AM538" t="str">
            <v>0</v>
          </cell>
          <cell r="AN538" t="str">
            <v>0</v>
          </cell>
          <cell r="AO538" t="str">
            <v>0</v>
          </cell>
        </row>
        <row r="539">
          <cell r="B539" t="str">
            <v>Real-time Rapid Rewards Data Cleansing  (P520270)</v>
          </cell>
          <cell r="C539" t="str">
            <v>0</v>
          </cell>
          <cell r="D539" t="str">
            <v>0</v>
          </cell>
          <cell r="E539" t="str">
            <v>0</v>
          </cell>
          <cell r="F539" t="str">
            <v>0</v>
          </cell>
          <cell r="G539" t="str">
            <v>0</v>
          </cell>
          <cell r="H539" t="str">
            <v>0</v>
          </cell>
          <cell r="I539" t="str">
            <v>0</v>
          </cell>
          <cell r="J539" t="str">
            <v>0</v>
          </cell>
          <cell r="K539" t="str">
            <v>0</v>
          </cell>
          <cell r="L539" t="str">
            <v>0</v>
          </cell>
          <cell r="M539" t="str">
            <v>0</v>
          </cell>
          <cell r="N539" t="str">
            <v>0</v>
          </cell>
          <cell r="O539" t="str">
            <v>0</v>
          </cell>
          <cell r="P539" t="str">
            <v>0</v>
          </cell>
          <cell r="Q539" t="str">
            <v>0</v>
          </cell>
          <cell r="R539" t="str">
            <v>0</v>
          </cell>
          <cell r="S539" t="str">
            <v>0</v>
          </cell>
          <cell r="T539" t="str">
            <v>0</v>
          </cell>
          <cell r="U539" t="str">
            <v>0</v>
          </cell>
          <cell r="V539" t="str">
            <v>0</v>
          </cell>
          <cell r="W539" t="str">
            <v>0</v>
          </cell>
          <cell r="X539" t="str">
            <v>0</v>
          </cell>
          <cell r="Y539" t="str">
            <v>0</v>
          </cell>
          <cell r="Z539" t="str">
            <v>0</v>
          </cell>
          <cell r="AA539" t="str">
            <v>0</v>
          </cell>
          <cell r="AB539" t="str">
            <v>0</v>
          </cell>
          <cell r="AC539" t="str">
            <v>0</v>
          </cell>
          <cell r="AD539" t="str">
            <v>0</v>
          </cell>
          <cell r="AE539" t="str">
            <v>0</v>
          </cell>
          <cell r="AF539" t="str">
            <v>0</v>
          </cell>
          <cell r="AG539" t="str">
            <v>0</v>
          </cell>
          <cell r="AH539">
            <v>255625</v>
          </cell>
          <cell r="AL539" t="str">
            <v>Real-time Rapid Rewards Data Cleansing  (P520270)</v>
          </cell>
          <cell r="AM539" t="str">
            <v>0</v>
          </cell>
          <cell r="AN539" t="str">
            <v>0</v>
          </cell>
          <cell r="AO539" t="str">
            <v>0</v>
          </cell>
        </row>
        <row r="540">
          <cell r="B540" t="str">
            <v>Applicant Front-end Study and Replacement for Employment (P520269)</v>
          </cell>
          <cell r="C540" t="str">
            <v>0</v>
          </cell>
          <cell r="D540" t="str">
            <v>0</v>
          </cell>
          <cell r="E540" t="str">
            <v>0</v>
          </cell>
          <cell r="F540" t="str">
            <v>0</v>
          </cell>
          <cell r="G540" t="str">
            <v>0</v>
          </cell>
          <cell r="H540" t="str">
            <v>0</v>
          </cell>
          <cell r="I540" t="str">
            <v>0</v>
          </cell>
          <cell r="J540" t="str">
            <v>0</v>
          </cell>
          <cell r="K540" t="str">
            <v>0</v>
          </cell>
          <cell r="L540" t="str">
            <v>0</v>
          </cell>
          <cell r="M540" t="str">
            <v>0</v>
          </cell>
          <cell r="N540" t="str">
            <v>0</v>
          </cell>
          <cell r="O540" t="str">
            <v>0</v>
          </cell>
          <cell r="P540" t="str">
            <v>0</v>
          </cell>
          <cell r="Q540" t="str">
            <v>0</v>
          </cell>
          <cell r="R540" t="str">
            <v>0</v>
          </cell>
          <cell r="S540" t="str">
            <v>0</v>
          </cell>
          <cell r="T540" t="str">
            <v>0</v>
          </cell>
          <cell r="U540" t="str">
            <v>0</v>
          </cell>
          <cell r="V540" t="str">
            <v>0</v>
          </cell>
          <cell r="W540" t="str">
            <v>0</v>
          </cell>
          <cell r="X540" t="str">
            <v>0</v>
          </cell>
          <cell r="Y540" t="str">
            <v>0</v>
          </cell>
          <cell r="Z540" t="str">
            <v>0</v>
          </cell>
          <cell r="AA540" t="str">
            <v>0</v>
          </cell>
          <cell r="AB540" t="str">
            <v>0</v>
          </cell>
          <cell r="AC540" t="str">
            <v>0</v>
          </cell>
          <cell r="AD540" t="str">
            <v>0</v>
          </cell>
          <cell r="AE540" t="str">
            <v>0</v>
          </cell>
          <cell r="AF540" t="str">
            <v>0</v>
          </cell>
          <cell r="AG540" t="str">
            <v>0</v>
          </cell>
          <cell r="AH540" t="str">
            <v>0</v>
          </cell>
          <cell r="AL540" t="str">
            <v>Applicant Front-end Study and Replacement for Employment (P520269)</v>
          </cell>
          <cell r="AM540" t="str">
            <v>0</v>
          </cell>
          <cell r="AN540" t="str">
            <v>0</v>
          </cell>
          <cell r="AO540" t="str">
            <v>0</v>
          </cell>
        </row>
        <row r="541">
          <cell r="B541" t="str">
            <v>IBM Kiosk PC refresh (P620024)</v>
          </cell>
          <cell r="C541" t="str">
            <v>0</v>
          </cell>
          <cell r="D541" t="str">
            <v>0</v>
          </cell>
          <cell r="E541" t="str">
            <v>0</v>
          </cell>
          <cell r="F541" t="str">
            <v>0</v>
          </cell>
          <cell r="G541" t="str">
            <v>0</v>
          </cell>
          <cell r="H541" t="str">
            <v>0</v>
          </cell>
          <cell r="I541" t="str">
            <v>0</v>
          </cell>
          <cell r="J541" t="str">
            <v>0</v>
          </cell>
          <cell r="K541" t="str">
            <v>0</v>
          </cell>
          <cell r="L541" t="str">
            <v>0</v>
          </cell>
          <cell r="M541" t="str">
            <v>0</v>
          </cell>
          <cell r="N541" t="str">
            <v>0</v>
          </cell>
          <cell r="O541" t="str">
            <v>0</v>
          </cell>
          <cell r="P541" t="str">
            <v>0</v>
          </cell>
          <cell r="Q541" t="str">
            <v>0</v>
          </cell>
          <cell r="R541" t="str">
            <v>0</v>
          </cell>
          <cell r="S541" t="str">
            <v>0</v>
          </cell>
          <cell r="T541" t="str">
            <v>0</v>
          </cell>
          <cell r="U541" t="str">
            <v>0</v>
          </cell>
          <cell r="V541" t="str">
            <v>0</v>
          </cell>
          <cell r="W541" t="str">
            <v>0</v>
          </cell>
          <cell r="X541" t="str">
            <v>0</v>
          </cell>
          <cell r="Y541" t="str">
            <v>0</v>
          </cell>
          <cell r="Z541" t="str">
            <v>0</v>
          </cell>
          <cell r="AA541" t="str">
            <v>0</v>
          </cell>
          <cell r="AB541" t="str">
            <v>0</v>
          </cell>
          <cell r="AC541" t="str">
            <v>0</v>
          </cell>
          <cell r="AD541" t="str">
            <v>0</v>
          </cell>
          <cell r="AE541" t="str">
            <v>0</v>
          </cell>
          <cell r="AF541" t="str">
            <v>0</v>
          </cell>
          <cell r="AG541" t="str">
            <v>0</v>
          </cell>
          <cell r="AH541" t="str">
            <v>0</v>
          </cell>
          <cell r="AL541" t="str">
            <v>IBM Kiosk PC refresh (P620024)</v>
          </cell>
          <cell r="AM541" t="str">
            <v>0</v>
          </cell>
          <cell r="AN541" t="str">
            <v>0</v>
          </cell>
          <cell r="AO541" t="str">
            <v>0</v>
          </cell>
        </row>
        <row r="542">
          <cell r="B542" t="str">
            <v>Line Station Bar-Coding and RFID (P620037)</v>
          </cell>
          <cell r="C542" t="str">
            <v>0</v>
          </cell>
          <cell r="D542" t="str">
            <v>0</v>
          </cell>
          <cell r="E542" t="str">
            <v>0</v>
          </cell>
          <cell r="F542" t="str">
            <v>0</v>
          </cell>
          <cell r="G542" t="str">
            <v>0</v>
          </cell>
          <cell r="H542" t="str">
            <v>0</v>
          </cell>
          <cell r="I542" t="str">
            <v>0</v>
          </cell>
          <cell r="J542" t="str">
            <v>0</v>
          </cell>
          <cell r="K542" t="str">
            <v>0</v>
          </cell>
          <cell r="L542" t="str">
            <v>0</v>
          </cell>
          <cell r="M542" t="str">
            <v>0</v>
          </cell>
          <cell r="N542" t="str">
            <v>0</v>
          </cell>
          <cell r="O542" t="str">
            <v>0</v>
          </cell>
          <cell r="P542" t="str">
            <v>0</v>
          </cell>
          <cell r="Q542" t="str">
            <v>0</v>
          </cell>
          <cell r="R542" t="str">
            <v>0</v>
          </cell>
          <cell r="S542" t="str">
            <v>0</v>
          </cell>
          <cell r="T542" t="str">
            <v>0</v>
          </cell>
          <cell r="U542" t="str">
            <v>0</v>
          </cell>
          <cell r="V542" t="str">
            <v>0</v>
          </cell>
          <cell r="W542" t="str">
            <v>0</v>
          </cell>
          <cell r="X542" t="str">
            <v>0</v>
          </cell>
          <cell r="Y542" t="str">
            <v>0</v>
          </cell>
          <cell r="Z542" t="str">
            <v>0</v>
          </cell>
          <cell r="AA542" t="str">
            <v>0</v>
          </cell>
          <cell r="AB542" t="str">
            <v>0</v>
          </cell>
          <cell r="AC542" t="str">
            <v>0</v>
          </cell>
          <cell r="AD542" t="str">
            <v>0</v>
          </cell>
          <cell r="AE542" t="str">
            <v>0</v>
          </cell>
          <cell r="AF542" t="str">
            <v>0</v>
          </cell>
          <cell r="AG542" t="str">
            <v>0</v>
          </cell>
          <cell r="AH542" t="str">
            <v>0</v>
          </cell>
          <cell r="AL542" t="str">
            <v>Line Station Bar-Coding and RFID (P620037)</v>
          </cell>
          <cell r="AM542" t="str">
            <v>0</v>
          </cell>
          <cell r="AN542" t="str">
            <v>0</v>
          </cell>
          <cell r="AO542" t="str">
            <v>0</v>
          </cell>
        </row>
        <row r="543">
          <cell r="B543" t="str">
            <v>Teseract 2003 DB2 Licences and Utilities (P620092)</v>
          </cell>
          <cell r="C543" t="str">
            <v>0</v>
          </cell>
          <cell r="D543" t="str">
            <v>0</v>
          </cell>
          <cell r="E543" t="str">
            <v>0</v>
          </cell>
          <cell r="F543" t="str">
            <v>0</v>
          </cell>
          <cell r="G543" t="str">
            <v>0</v>
          </cell>
          <cell r="H543" t="str">
            <v>0</v>
          </cell>
          <cell r="I543" t="str">
            <v>0</v>
          </cell>
          <cell r="J543" t="str">
            <v>0</v>
          </cell>
          <cell r="K543" t="str">
            <v>0</v>
          </cell>
          <cell r="L543" t="str">
            <v>0</v>
          </cell>
          <cell r="M543" t="str">
            <v>0</v>
          </cell>
          <cell r="N543" t="str">
            <v>0</v>
          </cell>
          <cell r="O543" t="str">
            <v>0</v>
          </cell>
          <cell r="P543" t="str">
            <v>0</v>
          </cell>
          <cell r="Q543" t="str">
            <v>0</v>
          </cell>
          <cell r="R543" t="str">
            <v>0</v>
          </cell>
          <cell r="S543" t="str">
            <v>0</v>
          </cell>
          <cell r="T543" t="str">
            <v>0</v>
          </cell>
          <cell r="U543" t="str">
            <v>0</v>
          </cell>
          <cell r="V543" t="str">
            <v>0</v>
          </cell>
          <cell r="W543" t="str">
            <v>0</v>
          </cell>
          <cell r="X543" t="str">
            <v>0</v>
          </cell>
          <cell r="Y543" t="str">
            <v>0</v>
          </cell>
          <cell r="Z543" t="str">
            <v>0</v>
          </cell>
          <cell r="AA543" t="str">
            <v>0</v>
          </cell>
          <cell r="AB543" t="str">
            <v>0</v>
          </cell>
          <cell r="AC543" t="str">
            <v>0</v>
          </cell>
          <cell r="AD543" t="str">
            <v>0</v>
          </cell>
          <cell r="AE543" t="str">
            <v>0</v>
          </cell>
          <cell r="AF543" t="str">
            <v>0</v>
          </cell>
          <cell r="AG543" t="str">
            <v>0</v>
          </cell>
          <cell r="AH543" t="str">
            <v>0</v>
          </cell>
          <cell r="AL543" t="str">
            <v>Teseract 2003 DB2 Licences and Utilities (P620092)</v>
          </cell>
          <cell r="AM543" t="str">
            <v>0</v>
          </cell>
          <cell r="AN543" t="str">
            <v>0</v>
          </cell>
          <cell r="AO543" t="str">
            <v>0</v>
          </cell>
        </row>
        <row r="544">
          <cell r="B544" t="str">
            <v>Kronos Workforce Leave and Schedules (P620159)</v>
          </cell>
          <cell r="C544" t="str">
            <v>0</v>
          </cell>
          <cell r="D544" t="str">
            <v>0</v>
          </cell>
          <cell r="E544" t="str">
            <v>0</v>
          </cell>
          <cell r="F544" t="str">
            <v>0</v>
          </cell>
          <cell r="G544" t="str">
            <v>0</v>
          </cell>
          <cell r="H544" t="str">
            <v>0</v>
          </cell>
          <cell r="I544" t="str">
            <v>0</v>
          </cell>
          <cell r="J544" t="str">
            <v>0</v>
          </cell>
          <cell r="K544" t="str">
            <v>0</v>
          </cell>
          <cell r="L544" t="str">
            <v>0</v>
          </cell>
          <cell r="M544" t="str">
            <v>0</v>
          </cell>
          <cell r="N544" t="str">
            <v>0</v>
          </cell>
          <cell r="O544" t="str">
            <v>0</v>
          </cell>
          <cell r="P544" t="str">
            <v>0</v>
          </cell>
          <cell r="Q544" t="str">
            <v>0</v>
          </cell>
          <cell r="R544" t="str">
            <v>0</v>
          </cell>
          <cell r="S544" t="str">
            <v>0</v>
          </cell>
          <cell r="T544" t="str">
            <v>0</v>
          </cell>
          <cell r="U544" t="str">
            <v>0</v>
          </cell>
          <cell r="V544" t="str">
            <v>0</v>
          </cell>
          <cell r="W544" t="str">
            <v>0</v>
          </cell>
          <cell r="X544" t="str">
            <v>0</v>
          </cell>
          <cell r="Y544" t="str">
            <v>0</v>
          </cell>
          <cell r="Z544" t="str">
            <v>0</v>
          </cell>
          <cell r="AA544" t="str">
            <v>0</v>
          </cell>
          <cell r="AB544" t="str">
            <v>0</v>
          </cell>
          <cell r="AC544" t="str">
            <v>0</v>
          </cell>
          <cell r="AD544" t="str">
            <v>0</v>
          </cell>
          <cell r="AE544" t="str">
            <v>0</v>
          </cell>
          <cell r="AF544" t="str">
            <v>0</v>
          </cell>
          <cell r="AG544" t="str">
            <v>0</v>
          </cell>
          <cell r="AH544" t="str">
            <v>0</v>
          </cell>
          <cell r="AL544" t="str">
            <v>Kronos Workforce Leave and Schedules (P620159)</v>
          </cell>
          <cell r="AM544" t="str">
            <v>0</v>
          </cell>
          <cell r="AN544" t="str">
            <v>0</v>
          </cell>
          <cell r="AO544" t="str">
            <v>0</v>
          </cell>
        </row>
        <row r="545">
          <cell r="B545" t="str">
            <v>Extra Section/Flag Stop (P420050)</v>
          </cell>
          <cell r="C545" t="str">
            <v>0</v>
          </cell>
          <cell r="D545" t="str">
            <v>0</v>
          </cell>
          <cell r="E545" t="str">
            <v>0</v>
          </cell>
          <cell r="F545" t="str">
            <v>0</v>
          </cell>
          <cell r="G545" t="str">
            <v>0</v>
          </cell>
          <cell r="H545" t="str">
            <v>0</v>
          </cell>
          <cell r="I545" t="str">
            <v>0</v>
          </cell>
          <cell r="J545" t="str">
            <v>0</v>
          </cell>
          <cell r="K545" t="str">
            <v>0</v>
          </cell>
          <cell r="L545" t="str">
            <v>0</v>
          </cell>
          <cell r="M545" t="str">
            <v>0</v>
          </cell>
          <cell r="N545" t="str">
            <v>0</v>
          </cell>
          <cell r="O545" t="str">
            <v>0</v>
          </cell>
          <cell r="P545" t="str">
            <v>0</v>
          </cell>
          <cell r="Q545" t="str">
            <v>0</v>
          </cell>
          <cell r="R545" t="str">
            <v>0</v>
          </cell>
          <cell r="S545" t="str">
            <v>0</v>
          </cell>
          <cell r="T545" t="str">
            <v>0</v>
          </cell>
          <cell r="U545" t="str">
            <v>0</v>
          </cell>
          <cell r="V545" t="str">
            <v>0</v>
          </cell>
          <cell r="W545" t="str">
            <v>0</v>
          </cell>
          <cell r="X545" t="str">
            <v>0</v>
          </cell>
          <cell r="Y545" t="str">
            <v>0</v>
          </cell>
          <cell r="Z545" t="str">
            <v>0</v>
          </cell>
          <cell r="AA545" t="str">
            <v>0</v>
          </cell>
          <cell r="AB545" t="str">
            <v>0</v>
          </cell>
          <cell r="AC545" t="str">
            <v>0</v>
          </cell>
          <cell r="AD545" t="str">
            <v>0</v>
          </cell>
          <cell r="AE545" t="str">
            <v>0</v>
          </cell>
          <cell r="AF545" t="str">
            <v>0</v>
          </cell>
          <cell r="AG545">
            <v>14000</v>
          </cell>
          <cell r="AH545">
            <v>48433</v>
          </cell>
          <cell r="AL545" t="str">
            <v>Extra Section/Flag Stop (P420050)</v>
          </cell>
          <cell r="AM545" t="str">
            <v>0</v>
          </cell>
          <cell r="AN545" t="str">
            <v>0</v>
          </cell>
          <cell r="AO545" t="str">
            <v>0</v>
          </cell>
        </row>
        <row r="546">
          <cell r="B546" t="str">
            <v>Cockpit Access Security Systems (P420021)</v>
          </cell>
          <cell r="C546">
            <v>0</v>
          </cell>
          <cell r="D546">
            <v>0</v>
          </cell>
          <cell r="E546">
            <v>0</v>
          </cell>
          <cell r="F546">
            <v>-147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 t="str">
            <v>0</v>
          </cell>
          <cell r="N546" t="str">
            <v>0</v>
          </cell>
          <cell r="O546">
            <v>-147</v>
          </cell>
          <cell r="P546" t="str">
            <v>0</v>
          </cell>
          <cell r="Q546" t="str">
            <v>0</v>
          </cell>
          <cell r="R546" t="str">
            <v>0</v>
          </cell>
          <cell r="S546" t="str">
            <v>0</v>
          </cell>
          <cell r="T546" t="str">
            <v>0</v>
          </cell>
          <cell r="U546" t="str">
            <v>0</v>
          </cell>
          <cell r="V546" t="str">
            <v>0</v>
          </cell>
          <cell r="W546" t="str">
            <v>0</v>
          </cell>
          <cell r="X546" t="str">
            <v>0</v>
          </cell>
          <cell r="Y546" t="str">
            <v>0</v>
          </cell>
          <cell r="Z546" t="str">
            <v>0</v>
          </cell>
          <cell r="AA546" t="str">
            <v>0</v>
          </cell>
          <cell r="AB546" t="str">
            <v>0</v>
          </cell>
          <cell r="AC546" t="str">
            <v>0</v>
          </cell>
          <cell r="AD546" t="str">
            <v>0</v>
          </cell>
          <cell r="AE546" t="str">
            <v>0</v>
          </cell>
          <cell r="AF546" t="str">
            <v>0</v>
          </cell>
          <cell r="AG546" t="str">
            <v>0</v>
          </cell>
          <cell r="AH546">
            <v>85990</v>
          </cell>
          <cell r="AL546" t="str">
            <v>Cockpit Access Security Systems (P420021)</v>
          </cell>
          <cell r="AM546">
            <v>-147</v>
          </cell>
          <cell r="AN546" t="str">
            <v>0</v>
          </cell>
          <cell r="AO546" t="str">
            <v>0</v>
          </cell>
        </row>
        <row r="547">
          <cell r="B547" t="str">
            <v>Electronic Standby/Bulk Reaccommodation (P420042)</v>
          </cell>
          <cell r="C547">
            <v>-8945</v>
          </cell>
          <cell r="D547">
            <v>59250</v>
          </cell>
          <cell r="E547">
            <v>-49575</v>
          </cell>
          <cell r="F547">
            <v>-3600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 t="str">
            <v>0</v>
          </cell>
          <cell r="N547" t="str">
            <v>0</v>
          </cell>
          <cell r="O547">
            <v>-2870</v>
          </cell>
          <cell r="P547" t="str">
            <v>0</v>
          </cell>
          <cell r="Q547" t="str">
            <v>0</v>
          </cell>
          <cell r="R547" t="str">
            <v>0</v>
          </cell>
          <cell r="S547" t="str">
            <v>0</v>
          </cell>
          <cell r="T547" t="str">
            <v>0</v>
          </cell>
          <cell r="U547" t="str">
            <v>0</v>
          </cell>
          <cell r="V547" t="str">
            <v>0</v>
          </cell>
          <cell r="W547" t="str">
            <v>0</v>
          </cell>
          <cell r="X547" t="str">
            <v>0</v>
          </cell>
          <cell r="Y547" t="str">
            <v>0</v>
          </cell>
          <cell r="Z547" t="str">
            <v>0</v>
          </cell>
          <cell r="AA547" t="str">
            <v>0</v>
          </cell>
          <cell r="AB547" t="str">
            <v>0</v>
          </cell>
          <cell r="AC547" t="str">
            <v>0</v>
          </cell>
          <cell r="AD547" t="str">
            <v>0</v>
          </cell>
          <cell r="AE547" t="str">
            <v>0</v>
          </cell>
          <cell r="AF547" t="str">
            <v>0</v>
          </cell>
          <cell r="AG547">
            <v>14597</v>
          </cell>
          <cell r="AH547">
            <v>327656</v>
          </cell>
          <cell r="AL547" t="str">
            <v>Electronic Standby/Bulk Reaccommodation (P420042)</v>
          </cell>
          <cell r="AM547">
            <v>-2870</v>
          </cell>
          <cell r="AN547" t="str">
            <v>0</v>
          </cell>
          <cell r="AO547" t="str">
            <v>0</v>
          </cell>
        </row>
        <row r="548">
          <cell r="B548" t="str">
            <v>Reservation PC hardware and OS upgrade (P420311)</v>
          </cell>
          <cell r="C548">
            <v>-73466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 t="str">
            <v>0</v>
          </cell>
          <cell r="N548" t="str">
            <v>0</v>
          </cell>
          <cell r="O548">
            <v>-73466</v>
          </cell>
          <cell r="P548" t="str">
            <v>0</v>
          </cell>
          <cell r="Q548" t="str">
            <v>0</v>
          </cell>
          <cell r="R548" t="str">
            <v>0</v>
          </cell>
          <cell r="S548" t="str">
            <v>0</v>
          </cell>
          <cell r="T548" t="str">
            <v>0</v>
          </cell>
          <cell r="U548" t="str">
            <v>0</v>
          </cell>
          <cell r="V548" t="str">
            <v>0</v>
          </cell>
          <cell r="W548" t="str">
            <v>0</v>
          </cell>
          <cell r="X548" t="str">
            <v>0</v>
          </cell>
          <cell r="Y548" t="str">
            <v>0</v>
          </cell>
          <cell r="Z548" t="str">
            <v>0</v>
          </cell>
          <cell r="AA548" t="str">
            <v>0</v>
          </cell>
          <cell r="AB548" t="str">
            <v>0</v>
          </cell>
          <cell r="AC548" t="str">
            <v>0</v>
          </cell>
          <cell r="AD548" t="str">
            <v>0</v>
          </cell>
          <cell r="AE548" t="str">
            <v>0</v>
          </cell>
          <cell r="AF548" t="str">
            <v>0</v>
          </cell>
          <cell r="AG548">
            <v>2048879</v>
          </cell>
          <cell r="AH548">
            <v>-451870</v>
          </cell>
          <cell r="AL548" t="str">
            <v>Reservation PC hardware and OS upgrade (P420311)</v>
          </cell>
          <cell r="AM548">
            <v>-73466</v>
          </cell>
          <cell r="AN548" t="str">
            <v>0</v>
          </cell>
          <cell r="AO548" t="str">
            <v>0</v>
          </cell>
        </row>
        <row r="549">
          <cell r="B549" t="str">
            <v>2005 Technology Infrastructure Year-End Pull-Forward Opportunities (P520285)</v>
          </cell>
          <cell r="C549">
            <v>-1556351</v>
          </cell>
          <cell r="D549">
            <v>86949</v>
          </cell>
          <cell r="E549">
            <v>79952</v>
          </cell>
          <cell r="F549">
            <v>-12469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218760</v>
          </cell>
          <cell r="L549">
            <v>0</v>
          </cell>
          <cell r="M549" t="str">
            <v>0</v>
          </cell>
          <cell r="N549" t="str">
            <v>0</v>
          </cell>
          <cell r="O549">
            <v>-1183159</v>
          </cell>
          <cell r="P549" t="str">
            <v>0</v>
          </cell>
          <cell r="Q549" t="str">
            <v>0</v>
          </cell>
          <cell r="R549" t="str">
            <v>0</v>
          </cell>
          <cell r="S549" t="str">
            <v>0</v>
          </cell>
          <cell r="T549" t="str">
            <v>0</v>
          </cell>
          <cell r="U549" t="str">
            <v>0</v>
          </cell>
          <cell r="V549" t="str">
            <v>0</v>
          </cell>
          <cell r="W549" t="str">
            <v>0</v>
          </cell>
          <cell r="X549" t="str">
            <v>0</v>
          </cell>
          <cell r="Y549" t="str">
            <v>0</v>
          </cell>
          <cell r="Z549" t="str">
            <v>0</v>
          </cell>
          <cell r="AA549" t="str">
            <v>0</v>
          </cell>
          <cell r="AB549" t="str">
            <v>0</v>
          </cell>
          <cell r="AC549" t="str">
            <v>0</v>
          </cell>
          <cell r="AD549" t="str">
            <v>0</v>
          </cell>
          <cell r="AE549" t="str">
            <v>0</v>
          </cell>
          <cell r="AF549" t="str">
            <v>0</v>
          </cell>
          <cell r="AG549" t="str">
            <v>0</v>
          </cell>
          <cell r="AH549">
            <v>9269181</v>
          </cell>
          <cell r="AL549" t="str">
            <v>2005 Technology Infrastructure Year-End Pull-Forward Opportunities (P520285)</v>
          </cell>
          <cell r="AM549">
            <v>-1183159</v>
          </cell>
          <cell r="AN549" t="str">
            <v>0</v>
          </cell>
          <cell r="AO549" t="str">
            <v>0</v>
          </cell>
        </row>
        <row r="550">
          <cell r="AL550">
            <v>0</v>
          </cell>
          <cell r="AM550">
            <v>0</v>
          </cell>
          <cell r="AN550">
            <v>0</v>
          </cell>
          <cell r="AO550">
            <v>0</v>
          </cell>
        </row>
        <row r="551">
          <cell r="AL551">
            <v>0</v>
          </cell>
          <cell r="AM551">
            <v>0</v>
          </cell>
          <cell r="AN551">
            <v>0</v>
          </cell>
          <cell r="AO551">
            <v>0</v>
          </cell>
        </row>
        <row r="552">
          <cell r="B552" t="str">
            <v>Current Projects (P99998)</v>
          </cell>
          <cell r="C552">
            <v>812736</v>
          </cell>
          <cell r="D552">
            <v>1957941</v>
          </cell>
          <cell r="E552">
            <v>2519766</v>
          </cell>
          <cell r="F552">
            <v>1235956</v>
          </cell>
          <cell r="G552">
            <v>3542940</v>
          </cell>
          <cell r="H552">
            <v>2578694</v>
          </cell>
          <cell r="I552">
            <v>2568268</v>
          </cell>
          <cell r="J552">
            <v>3526714</v>
          </cell>
          <cell r="K552">
            <v>3270019</v>
          </cell>
          <cell r="L552">
            <v>5398530</v>
          </cell>
          <cell r="M552">
            <v>3988111</v>
          </cell>
          <cell r="N552">
            <v>15490197</v>
          </cell>
          <cell r="O552">
            <v>46889872</v>
          </cell>
          <cell r="P552">
            <v>1301290</v>
          </cell>
          <cell r="Q552">
            <v>1971965</v>
          </cell>
          <cell r="R552">
            <v>1367752</v>
          </cell>
          <cell r="S552">
            <v>2152254</v>
          </cell>
          <cell r="T552">
            <v>1991000</v>
          </cell>
          <cell r="U552">
            <v>558750</v>
          </cell>
          <cell r="V552">
            <v>726890</v>
          </cell>
          <cell r="W552">
            <v>778100</v>
          </cell>
          <cell r="X552">
            <v>1115300</v>
          </cell>
          <cell r="Y552">
            <v>2502869</v>
          </cell>
          <cell r="Z552">
            <v>734000</v>
          </cell>
          <cell r="AA552">
            <v>250000</v>
          </cell>
          <cell r="AB552">
            <v>15450170</v>
          </cell>
          <cell r="AC552">
            <v>32140475</v>
          </cell>
          <cell r="AD552">
            <v>0</v>
          </cell>
          <cell r="AE552">
            <v>0</v>
          </cell>
          <cell r="AF552">
            <v>51911773</v>
          </cell>
          <cell r="AG552">
            <v>33974778</v>
          </cell>
          <cell r="AH552">
            <v>35799198</v>
          </cell>
          <cell r="AL552" t="str">
            <v>Current Projects (P99998)</v>
          </cell>
          <cell r="AM552">
            <v>46889872</v>
          </cell>
          <cell r="AN552">
            <v>15450170</v>
          </cell>
          <cell r="AO552">
            <v>32140475</v>
          </cell>
        </row>
        <row r="553">
          <cell r="AL553">
            <v>0</v>
          </cell>
          <cell r="AM553">
            <v>0</v>
          </cell>
          <cell r="AN553">
            <v>0</v>
          </cell>
          <cell r="AO553">
            <v>0</v>
          </cell>
        </row>
        <row r="554">
          <cell r="AL554">
            <v>0</v>
          </cell>
          <cell r="AM554">
            <v>0</v>
          </cell>
          <cell r="AN554">
            <v>0</v>
          </cell>
          <cell r="AO554">
            <v>0</v>
          </cell>
        </row>
        <row r="555">
          <cell r="B555" t="str">
            <v>Purchase Sim #7 (P200140)</v>
          </cell>
          <cell r="C555">
            <v>106605</v>
          </cell>
          <cell r="D555">
            <v>738</v>
          </cell>
          <cell r="E555">
            <v>0</v>
          </cell>
          <cell r="F555">
            <v>138750</v>
          </cell>
          <cell r="G555">
            <v>0</v>
          </cell>
          <cell r="H555">
            <v>46250</v>
          </cell>
          <cell r="I555">
            <v>818100</v>
          </cell>
          <cell r="J555">
            <v>0</v>
          </cell>
          <cell r="K555">
            <v>0</v>
          </cell>
          <cell r="L555">
            <v>119900</v>
          </cell>
          <cell r="M555">
            <v>0</v>
          </cell>
          <cell r="N555">
            <v>200000</v>
          </cell>
          <cell r="O555">
            <v>1430343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1165000</v>
          </cell>
          <cell r="AG555">
            <v>8825406</v>
          </cell>
          <cell r="AH555">
            <v>6527495</v>
          </cell>
          <cell r="AL555" t="str">
            <v>Purchase Sim #7 (P200140)</v>
          </cell>
          <cell r="AM555">
            <v>1430343</v>
          </cell>
          <cell r="AN555">
            <v>0</v>
          </cell>
          <cell r="AO555">
            <v>0</v>
          </cell>
        </row>
        <row r="556">
          <cell r="B556" t="str">
            <v>Sim #3 And #4 Update (P400003)</v>
          </cell>
          <cell r="C556" t="str">
            <v>0</v>
          </cell>
          <cell r="D556" t="str">
            <v>0</v>
          </cell>
          <cell r="E556" t="str">
            <v>0</v>
          </cell>
          <cell r="F556" t="str">
            <v>0</v>
          </cell>
          <cell r="G556" t="str">
            <v>0</v>
          </cell>
          <cell r="H556" t="str">
            <v>0</v>
          </cell>
          <cell r="I556" t="str">
            <v>0</v>
          </cell>
          <cell r="J556" t="str">
            <v>0</v>
          </cell>
          <cell r="K556" t="str">
            <v>0</v>
          </cell>
          <cell r="L556" t="str">
            <v>0</v>
          </cell>
          <cell r="M556" t="str">
            <v>0</v>
          </cell>
          <cell r="N556" t="str">
            <v>0</v>
          </cell>
          <cell r="O556" t="str">
            <v>0</v>
          </cell>
          <cell r="P556" t="str">
            <v>0</v>
          </cell>
          <cell r="Q556" t="str">
            <v>0</v>
          </cell>
          <cell r="R556" t="str">
            <v>0</v>
          </cell>
          <cell r="S556" t="str">
            <v>0</v>
          </cell>
          <cell r="T556" t="str">
            <v>0</v>
          </cell>
          <cell r="U556" t="str">
            <v>0</v>
          </cell>
          <cell r="V556" t="str">
            <v>0</v>
          </cell>
          <cell r="W556" t="str">
            <v>0</v>
          </cell>
          <cell r="X556" t="str">
            <v>0</v>
          </cell>
          <cell r="Y556" t="str">
            <v>0</v>
          </cell>
          <cell r="Z556" t="str">
            <v>0</v>
          </cell>
          <cell r="AA556" t="str">
            <v>0</v>
          </cell>
          <cell r="AB556" t="str">
            <v>0</v>
          </cell>
          <cell r="AC556" t="str">
            <v>0</v>
          </cell>
          <cell r="AD556" t="str">
            <v>0</v>
          </cell>
          <cell r="AE556" t="str">
            <v>0</v>
          </cell>
          <cell r="AF556" t="str">
            <v>0</v>
          </cell>
          <cell r="AG556" t="str">
            <v>0</v>
          </cell>
          <cell r="AH556" t="str">
            <v>0</v>
          </cell>
          <cell r="AL556" t="str">
            <v>Sim #3 And #4 Update (P400003)</v>
          </cell>
          <cell r="AM556" t="str">
            <v>0</v>
          </cell>
          <cell r="AN556" t="str">
            <v>0</v>
          </cell>
          <cell r="AO556" t="str">
            <v>0</v>
          </cell>
        </row>
        <row r="557">
          <cell r="B557" t="str">
            <v>Simulator/FTD Data Licenses (P500005)</v>
          </cell>
          <cell r="C557" t="str">
            <v>0</v>
          </cell>
          <cell r="D557" t="str">
            <v>0</v>
          </cell>
          <cell r="E557" t="str">
            <v>0</v>
          </cell>
          <cell r="F557" t="str">
            <v>0</v>
          </cell>
          <cell r="G557" t="str">
            <v>0</v>
          </cell>
          <cell r="H557" t="str">
            <v>0</v>
          </cell>
          <cell r="I557" t="str">
            <v>0</v>
          </cell>
          <cell r="J557" t="str">
            <v>0</v>
          </cell>
          <cell r="K557" t="str">
            <v>0</v>
          </cell>
          <cell r="L557" t="str">
            <v>0</v>
          </cell>
          <cell r="M557" t="str">
            <v>0</v>
          </cell>
          <cell r="N557" t="str">
            <v>0</v>
          </cell>
          <cell r="O557" t="str">
            <v>0</v>
          </cell>
          <cell r="P557" t="str">
            <v>0</v>
          </cell>
          <cell r="Q557" t="str">
            <v>0</v>
          </cell>
          <cell r="R557" t="str">
            <v>0</v>
          </cell>
          <cell r="S557" t="str">
            <v>0</v>
          </cell>
          <cell r="T557" t="str">
            <v>0</v>
          </cell>
          <cell r="U557" t="str">
            <v>0</v>
          </cell>
          <cell r="V557" t="str">
            <v>0</v>
          </cell>
          <cell r="W557" t="str">
            <v>0</v>
          </cell>
          <cell r="X557" t="str">
            <v>0</v>
          </cell>
          <cell r="Y557" t="str">
            <v>0</v>
          </cell>
          <cell r="Z557" t="str">
            <v>0</v>
          </cell>
          <cell r="AA557" t="str">
            <v>0</v>
          </cell>
          <cell r="AB557" t="str">
            <v>0</v>
          </cell>
          <cell r="AC557" t="str">
            <v>0</v>
          </cell>
          <cell r="AD557" t="str">
            <v>0</v>
          </cell>
          <cell r="AE557" t="str">
            <v>0</v>
          </cell>
          <cell r="AF557" t="str">
            <v>0</v>
          </cell>
          <cell r="AG557" t="str">
            <v>0</v>
          </cell>
          <cell r="AH557" t="str">
            <v>0</v>
          </cell>
          <cell r="AL557" t="str">
            <v>Simulator/FTD Data Licenses (P500005)</v>
          </cell>
          <cell r="AM557" t="str">
            <v>0</v>
          </cell>
          <cell r="AN557" t="str">
            <v>0</v>
          </cell>
          <cell r="AO557" t="str">
            <v>0</v>
          </cell>
        </row>
        <row r="558">
          <cell r="B558" t="str">
            <v>Rehost Sim #3 (P500004)</v>
          </cell>
          <cell r="C558" t="str">
            <v>0</v>
          </cell>
          <cell r="D558" t="str">
            <v>0</v>
          </cell>
          <cell r="E558" t="str">
            <v>0</v>
          </cell>
          <cell r="F558" t="str">
            <v>0</v>
          </cell>
          <cell r="G558" t="str">
            <v>0</v>
          </cell>
          <cell r="H558" t="str">
            <v>0</v>
          </cell>
          <cell r="I558" t="str">
            <v>0</v>
          </cell>
          <cell r="J558" t="str">
            <v>0</v>
          </cell>
          <cell r="K558" t="str">
            <v>0</v>
          </cell>
          <cell r="L558" t="str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797500</v>
          </cell>
          <cell r="X558">
            <v>0</v>
          </cell>
          <cell r="Y558">
            <v>0</v>
          </cell>
          <cell r="Z558">
            <v>797500</v>
          </cell>
          <cell r="AA558">
            <v>0</v>
          </cell>
          <cell r="AB558">
            <v>1595000</v>
          </cell>
          <cell r="AC558">
            <v>1595000</v>
          </cell>
          <cell r="AD558">
            <v>0</v>
          </cell>
          <cell r="AE558">
            <v>0</v>
          </cell>
          <cell r="AF558" t="str">
            <v>0</v>
          </cell>
          <cell r="AG558" t="str">
            <v>0</v>
          </cell>
          <cell r="AH558" t="str">
            <v>0</v>
          </cell>
          <cell r="AL558" t="str">
            <v>Rehost Sim #3 (P500004)</v>
          </cell>
          <cell r="AM558">
            <v>0</v>
          </cell>
          <cell r="AN558">
            <v>1595000</v>
          </cell>
          <cell r="AO558">
            <v>1595000</v>
          </cell>
        </row>
        <row r="559">
          <cell r="B559" t="str">
            <v>Simulator #2 Upgrade (P300120)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477000</v>
          </cell>
          <cell r="J559">
            <v>0</v>
          </cell>
          <cell r="K559">
            <v>0</v>
          </cell>
          <cell r="L559">
            <v>0</v>
          </cell>
          <cell r="M559" t="str">
            <v>0</v>
          </cell>
          <cell r="N559" t="str">
            <v>0</v>
          </cell>
          <cell r="O559">
            <v>477000</v>
          </cell>
          <cell r="P559" t="str">
            <v>0</v>
          </cell>
          <cell r="Q559" t="str">
            <v>0</v>
          </cell>
          <cell r="R559" t="str">
            <v>0</v>
          </cell>
          <cell r="S559" t="str">
            <v>0</v>
          </cell>
          <cell r="T559" t="str">
            <v>0</v>
          </cell>
          <cell r="U559" t="str">
            <v>0</v>
          </cell>
          <cell r="V559" t="str">
            <v>0</v>
          </cell>
          <cell r="W559" t="str">
            <v>0</v>
          </cell>
          <cell r="X559" t="str">
            <v>0</v>
          </cell>
          <cell r="Y559" t="str">
            <v>0</v>
          </cell>
          <cell r="Z559" t="str">
            <v>0</v>
          </cell>
          <cell r="AA559" t="str">
            <v>0</v>
          </cell>
          <cell r="AB559" t="str">
            <v>0</v>
          </cell>
          <cell r="AC559" t="str">
            <v>0</v>
          </cell>
          <cell r="AD559" t="str">
            <v>0</v>
          </cell>
          <cell r="AE559" t="str">
            <v>0</v>
          </cell>
          <cell r="AF559">
            <v>1325007</v>
          </cell>
          <cell r="AG559">
            <v>914519</v>
          </cell>
          <cell r="AH559">
            <v>28122</v>
          </cell>
          <cell r="AL559" t="str">
            <v>Simulator #2 Upgrade (P300120)</v>
          </cell>
          <cell r="AM559">
            <v>477000</v>
          </cell>
          <cell r="AN559" t="str">
            <v>0</v>
          </cell>
          <cell r="AO559" t="str">
            <v>0</v>
          </cell>
        </row>
        <row r="560">
          <cell r="B560" t="str">
            <v>Add GPS &amp; MCDU/Remove ADF on Sim #s 2,3,4 (P500001)</v>
          </cell>
          <cell r="C560" t="str">
            <v>0</v>
          </cell>
          <cell r="D560" t="str">
            <v>0</v>
          </cell>
          <cell r="E560" t="str">
            <v>0</v>
          </cell>
          <cell r="F560" t="str">
            <v>0</v>
          </cell>
          <cell r="G560" t="str">
            <v>0</v>
          </cell>
          <cell r="H560" t="str">
            <v>0</v>
          </cell>
          <cell r="I560" t="str">
            <v>0</v>
          </cell>
          <cell r="J560" t="str">
            <v>0</v>
          </cell>
          <cell r="K560" t="str">
            <v>0</v>
          </cell>
          <cell r="L560" t="str">
            <v>0</v>
          </cell>
          <cell r="M560" t="str">
            <v>0</v>
          </cell>
          <cell r="N560" t="str">
            <v>0</v>
          </cell>
          <cell r="O560" t="str">
            <v>0</v>
          </cell>
          <cell r="P560" t="str">
            <v>0</v>
          </cell>
          <cell r="Q560" t="str">
            <v>0</v>
          </cell>
          <cell r="R560" t="str">
            <v>0</v>
          </cell>
          <cell r="S560" t="str">
            <v>0</v>
          </cell>
          <cell r="T560" t="str">
            <v>0</v>
          </cell>
          <cell r="U560" t="str">
            <v>0</v>
          </cell>
          <cell r="V560" t="str">
            <v>0</v>
          </cell>
          <cell r="W560" t="str">
            <v>0</v>
          </cell>
          <cell r="X560" t="str">
            <v>0</v>
          </cell>
          <cell r="Y560" t="str">
            <v>0</v>
          </cell>
          <cell r="Z560" t="str">
            <v>0</v>
          </cell>
          <cell r="AA560" t="str">
            <v>0</v>
          </cell>
          <cell r="AB560" t="str">
            <v>0</v>
          </cell>
          <cell r="AC560" t="str">
            <v>0</v>
          </cell>
          <cell r="AD560" t="str">
            <v>0</v>
          </cell>
          <cell r="AE560" t="str">
            <v>0</v>
          </cell>
          <cell r="AF560" t="str">
            <v>0</v>
          </cell>
          <cell r="AG560" t="str">
            <v>0</v>
          </cell>
          <cell r="AH560" t="str">
            <v>0</v>
          </cell>
          <cell r="AL560" t="str">
            <v>Add GPS &amp; MCDU/Remove ADF on Sim #s 2,3,4 (P500001)</v>
          </cell>
          <cell r="AM560" t="str">
            <v>0</v>
          </cell>
          <cell r="AN560" t="str">
            <v>0</v>
          </cell>
          <cell r="AO560" t="str">
            <v>0</v>
          </cell>
        </row>
        <row r="561">
          <cell r="B561" t="str">
            <v>HDQ Perimeter Security (P552502)</v>
          </cell>
          <cell r="C561" t="str">
            <v>0</v>
          </cell>
          <cell r="D561" t="str">
            <v>0</v>
          </cell>
          <cell r="E561" t="str">
            <v>0</v>
          </cell>
          <cell r="F561" t="str">
            <v>0</v>
          </cell>
          <cell r="G561" t="str">
            <v>0</v>
          </cell>
          <cell r="H561" t="str">
            <v>0</v>
          </cell>
          <cell r="I561" t="str">
            <v>0</v>
          </cell>
          <cell r="J561" t="str">
            <v>0</v>
          </cell>
          <cell r="K561" t="str">
            <v>0</v>
          </cell>
          <cell r="L561" t="str">
            <v>0</v>
          </cell>
          <cell r="M561" t="str">
            <v>0</v>
          </cell>
          <cell r="N561" t="str">
            <v>0</v>
          </cell>
          <cell r="O561" t="str">
            <v>0</v>
          </cell>
          <cell r="P561" t="str">
            <v>0</v>
          </cell>
          <cell r="Q561" t="str">
            <v>0</v>
          </cell>
          <cell r="R561" t="str">
            <v>0</v>
          </cell>
          <cell r="S561" t="str">
            <v>0</v>
          </cell>
          <cell r="T561" t="str">
            <v>0</v>
          </cell>
          <cell r="U561" t="str">
            <v>0</v>
          </cell>
          <cell r="V561" t="str">
            <v>0</v>
          </cell>
          <cell r="W561" t="str">
            <v>0</v>
          </cell>
          <cell r="X561" t="str">
            <v>0</v>
          </cell>
          <cell r="Y561" t="str">
            <v>0</v>
          </cell>
          <cell r="Z561" t="str">
            <v>0</v>
          </cell>
          <cell r="AA561" t="str">
            <v>0</v>
          </cell>
          <cell r="AB561" t="str">
            <v>0</v>
          </cell>
          <cell r="AC561" t="str">
            <v>0</v>
          </cell>
          <cell r="AD561" t="str">
            <v>0</v>
          </cell>
          <cell r="AE561" t="str">
            <v>0</v>
          </cell>
          <cell r="AF561" t="str">
            <v>0</v>
          </cell>
          <cell r="AG561" t="str">
            <v>0</v>
          </cell>
          <cell r="AH561" t="str">
            <v>0</v>
          </cell>
          <cell r="AL561" t="str">
            <v>HDQ Perimeter Security (P552502)</v>
          </cell>
          <cell r="AM561" t="str">
            <v>0</v>
          </cell>
          <cell r="AN561" t="str">
            <v>0</v>
          </cell>
          <cell r="AO561" t="str">
            <v>0</v>
          </cell>
        </row>
        <row r="562">
          <cell r="B562" t="str">
            <v>Station Staff Planning Tool (P510032)</v>
          </cell>
          <cell r="C562" t="str">
            <v>0</v>
          </cell>
          <cell r="D562" t="str">
            <v>0</v>
          </cell>
          <cell r="E562" t="str">
            <v>0</v>
          </cell>
          <cell r="F562" t="str">
            <v>0</v>
          </cell>
          <cell r="G562" t="str">
            <v>0</v>
          </cell>
          <cell r="H562" t="str">
            <v>0</v>
          </cell>
          <cell r="I562" t="str">
            <v>0</v>
          </cell>
          <cell r="J562" t="str">
            <v>0</v>
          </cell>
          <cell r="K562" t="str">
            <v>0</v>
          </cell>
          <cell r="L562" t="str">
            <v>0</v>
          </cell>
          <cell r="M562" t="str">
            <v>0</v>
          </cell>
          <cell r="N562" t="str">
            <v>0</v>
          </cell>
          <cell r="O562" t="str">
            <v>0</v>
          </cell>
          <cell r="P562" t="str">
            <v>0</v>
          </cell>
          <cell r="Q562" t="str">
            <v>0</v>
          </cell>
          <cell r="R562" t="str">
            <v>0</v>
          </cell>
          <cell r="S562" t="str">
            <v>0</v>
          </cell>
          <cell r="T562" t="str">
            <v>0</v>
          </cell>
          <cell r="U562" t="str">
            <v>0</v>
          </cell>
          <cell r="V562" t="str">
            <v>0</v>
          </cell>
          <cell r="W562" t="str">
            <v>0</v>
          </cell>
          <cell r="X562" t="str">
            <v>0</v>
          </cell>
          <cell r="Y562" t="str">
            <v>0</v>
          </cell>
          <cell r="Z562" t="str">
            <v>0</v>
          </cell>
          <cell r="AA562" t="str">
            <v>0</v>
          </cell>
          <cell r="AB562" t="str">
            <v>0</v>
          </cell>
          <cell r="AC562" t="str">
            <v>0</v>
          </cell>
          <cell r="AD562" t="str">
            <v>0</v>
          </cell>
          <cell r="AE562" t="str">
            <v>0</v>
          </cell>
          <cell r="AF562" t="str">
            <v>0</v>
          </cell>
          <cell r="AG562" t="str">
            <v>0</v>
          </cell>
          <cell r="AH562" t="str">
            <v>0</v>
          </cell>
          <cell r="AL562" t="str">
            <v>Station Staff Planning Tool (P510032)</v>
          </cell>
          <cell r="AM562" t="str">
            <v>0</v>
          </cell>
          <cell r="AN562" t="str">
            <v>0</v>
          </cell>
          <cell r="AO562" t="str">
            <v>0</v>
          </cell>
        </row>
        <row r="563">
          <cell r="B563" t="str">
            <v>Upgrage Cockpit Procedures Training (IPT) (P200080)</v>
          </cell>
          <cell r="C563" t="str">
            <v>0</v>
          </cell>
          <cell r="D563" t="str">
            <v>0</v>
          </cell>
          <cell r="E563" t="str">
            <v>0</v>
          </cell>
          <cell r="F563" t="str">
            <v>0</v>
          </cell>
          <cell r="G563" t="str">
            <v>0</v>
          </cell>
          <cell r="H563" t="str">
            <v>0</v>
          </cell>
          <cell r="I563" t="str">
            <v>0</v>
          </cell>
          <cell r="J563" t="str">
            <v>0</v>
          </cell>
          <cell r="K563" t="str">
            <v>0</v>
          </cell>
          <cell r="L563" t="str">
            <v>0</v>
          </cell>
          <cell r="M563" t="str">
            <v>0</v>
          </cell>
          <cell r="N563" t="str">
            <v>0</v>
          </cell>
          <cell r="O563" t="str">
            <v>0</v>
          </cell>
          <cell r="P563" t="str">
            <v>0</v>
          </cell>
          <cell r="Q563" t="str">
            <v>0</v>
          </cell>
          <cell r="R563" t="str">
            <v>0</v>
          </cell>
          <cell r="S563" t="str">
            <v>0</v>
          </cell>
          <cell r="T563" t="str">
            <v>0</v>
          </cell>
          <cell r="U563" t="str">
            <v>0</v>
          </cell>
          <cell r="V563" t="str">
            <v>0</v>
          </cell>
          <cell r="W563" t="str">
            <v>0</v>
          </cell>
          <cell r="X563" t="str">
            <v>0</v>
          </cell>
          <cell r="Y563" t="str">
            <v>0</v>
          </cell>
          <cell r="Z563" t="str">
            <v>0</v>
          </cell>
          <cell r="AA563" t="str">
            <v>0</v>
          </cell>
          <cell r="AB563" t="str">
            <v>0</v>
          </cell>
          <cell r="AC563" t="str">
            <v>0</v>
          </cell>
          <cell r="AD563" t="str">
            <v>0</v>
          </cell>
          <cell r="AE563" t="str">
            <v>0</v>
          </cell>
          <cell r="AF563">
            <v>216600</v>
          </cell>
          <cell r="AG563">
            <v>523270</v>
          </cell>
          <cell r="AH563" t="str">
            <v>0</v>
          </cell>
          <cell r="AL563" t="str">
            <v>Upgrage Cockpit Procedures Training (IPT) (P200080)</v>
          </cell>
          <cell r="AM563" t="str">
            <v>0</v>
          </cell>
          <cell r="AN563" t="str">
            <v>0</v>
          </cell>
          <cell r="AO563" t="str">
            <v>0</v>
          </cell>
        </row>
        <row r="564">
          <cell r="B564" t="str">
            <v>Security Development and Design (P510029)</v>
          </cell>
          <cell r="C564" t="str">
            <v>0</v>
          </cell>
          <cell r="D564" t="str">
            <v>0</v>
          </cell>
          <cell r="E564" t="str">
            <v>0</v>
          </cell>
          <cell r="F564" t="str">
            <v>0</v>
          </cell>
          <cell r="G564" t="str">
            <v>0</v>
          </cell>
          <cell r="H564" t="str">
            <v>0</v>
          </cell>
          <cell r="I564" t="str">
            <v>0</v>
          </cell>
          <cell r="J564" t="str">
            <v>0</v>
          </cell>
          <cell r="K564" t="str">
            <v>0</v>
          </cell>
          <cell r="L564" t="str">
            <v>0</v>
          </cell>
          <cell r="M564" t="str">
            <v>0</v>
          </cell>
          <cell r="N564" t="str">
            <v>0</v>
          </cell>
          <cell r="O564" t="str">
            <v>0</v>
          </cell>
          <cell r="P564" t="str">
            <v>0</v>
          </cell>
          <cell r="Q564" t="str">
            <v>0</v>
          </cell>
          <cell r="R564" t="str">
            <v>0</v>
          </cell>
          <cell r="S564" t="str">
            <v>0</v>
          </cell>
          <cell r="T564" t="str">
            <v>0</v>
          </cell>
          <cell r="U564" t="str">
            <v>0</v>
          </cell>
          <cell r="V564" t="str">
            <v>0</v>
          </cell>
          <cell r="W564" t="str">
            <v>0</v>
          </cell>
          <cell r="X564" t="str">
            <v>0</v>
          </cell>
          <cell r="Y564" t="str">
            <v>0</v>
          </cell>
          <cell r="Z564" t="str">
            <v>0</v>
          </cell>
          <cell r="AA564" t="str">
            <v>0</v>
          </cell>
          <cell r="AB564" t="str">
            <v>0</v>
          </cell>
          <cell r="AC564" t="str">
            <v>0</v>
          </cell>
          <cell r="AD564" t="str">
            <v>0</v>
          </cell>
          <cell r="AE564" t="str">
            <v>0</v>
          </cell>
          <cell r="AF564" t="str">
            <v>0</v>
          </cell>
          <cell r="AG564" t="str">
            <v>0</v>
          </cell>
          <cell r="AH564" t="str">
            <v>0</v>
          </cell>
          <cell r="AL564" t="str">
            <v>Security Development and Design (P510029)</v>
          </cell>
          <cell r="AM564" t="str">
            <v>0</v>
          </cell>
          <cell r="AN564" t="str">
            <v>0</v>
          </cell>
          <cell r="AO564" t="str">
            <v>0</v>
          </cell>
        </row>
        <row r="565">
          <cell r="B565" t="str">
            <v>HGS 4000 Simulator Installation (P500002)</v>
          </cell>
          <cell r="C565" t="str">
            <v>0</v>
          </cell>
          <cell r="D565" t="str">
            <v>0</v>
          </cell>
          <cell r="E565" t="str">
            <v>0</v>
          </cell>
          <cell r="F565" t="str">
            <v>0</v>
          </cell>
          <cell r="G565" t="str">
            <v>0</v>
          </cell>
          <cell r="H565" t="str">
            <v>0</v>
          </cell>
          <cell r="I565" t="str">
            <v>0</v>
          </cell>
          <cell r="J565" t="str">
            <v>0</v>
          </cell>
          <cell r="K565" t="str">
            <v>0</v>
          </cell>
          <cell r="L565" t="str">
            <v>0</v>
          </cell>
          <cell r="M565" t="str">
            <v>0</v>
          </cell>
          <cell r="N565" t="str">
            <v>0</v>
          </cell>
          <cell r="O565" t="str">
            <v>0</v>
          </cell>
          <cell r="P565" t="str">
            <v>0</v>
          </cell>
          <cell r="Q565" t="str">
            <v>0</v>
          </cell>
          <cell r="R565" t="str">
            <v>0</v>
          </cell>
          <cell r="S565" t="str">
            <v>0</v>
          </cell>
          <cell r="T565" t="str">
            <v>0</v>
          </cell>
          <cell r="U565" t="str">
            <v>0</v>
          </cell>
          <cell r="V565" t="str">
            <v>0</v>
          </cell>
          <cell r="W565" t="str">
            <v>0</v>
          </cell>
          <cell r="X565" t="str">
            <v>0</v>
          </cell>
          <cell r="Y565" t="str">
            <v>0</v>
          </cell>
          <cell r="Z565" t="str">
            <v>0</v>
          </cell>
          <cell r="AA565" t="str">
            <v>0</v>
          </cell>
          <cell r="AB565" t="str">
            <v>0</v>
          </cell>
          <cell r="AC565" t="str">
            <v>0</v>
          </cell>
          <cell r="AD565" t="str">
            <v>0</v>
          </cell>
          <cell r="AE565" t="str">
            <v>0</v>
          </cell>
          <cell r="AF565" t="str">
            <v>0</v>
          </cell>
          <cell r="AG565">
            <v>130792</v>
          </cell>
          <cell r="AH565" t="str">
            <v>0</v>
          </cell>
          <cell r="AL565" t="str">
            <v>HGS 4000 Simulator Installation (P500002)</v>
          </cell>
          <cell r="AM565" t="str">
            <v>0</v>
          </cell>
          <cell r="AN565" t="str">
            <v>0</v>
          </cell>
          <cell r="AO565" t="str">
            <v>0</v>
          </cell>
        </row>
        <row r="566">
          <cell r="B566" t="str">
            <v>Text Mining Software (P400001)</v>
          </cell>
          <cell r="C566" t="str">
            <v>0</v>
          </cell>
          <cell r="D566" t="str">
            <v>0</v>
          </cell>
          <cell r="E566" t="str">
            <v>0</v>
          </cell>
          <cell r="F566" t="str">
            <v>0</v>
          </cell>
          <cell r="G566" t="str">
            <v>0</v>
          </cell>
          <cell r="H566" t="str">
            <v>0</v>
          </cell>
          <cell r="I566" t="str">
            <v>0</v>
          </cell>
          <cell r="J566" t="str">
            <v>0</v>
          </cell>
          <cell r="K566" t="str">
            <v>0</v>
          </cell>
          <cell r="L566" t="str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 t="str">
            <v>0</v>
          </cell>
          <cell r="AG566" t="str">
            <v>0</v>
          </cell>
          <cell r="AH566" t="str">
            <v>0</v>
          </cell>
          <cell r="AL566" t="str">
            <v>Text Mining Software (P400001)</v>
          </cell>
          <cell r="AM566">
            <v>0</v>
          </cell>
          <cell r="AN566">
            <v>0</v>
          </cell>
          <cell r="AO566">
            <v>0</v>
          </cell>
        </row>
        <row r="567">
          <cell r="B567" t="str">
            <v>GSE Automotive Parts Cost Tracking (P510033)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13667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13667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 t="str">
            <v>0</v>
          </cell>
          <cell r="AG567">
            <v>11667</v>
          </cell>
          <cell r="AH567">
            <v>12630</v>
          </cell>
          <cell r="AL567" t="str">
            <v>GSE Automotive Parts Cost Tracking (P510033)</v>
          </cell>
          <cell r="AM567">
            <v>13667</v>
          </cell>
          <cell r="AN567">
            <v>0</v>
          </cell>
          <cell r="AO567">
            <v>0</v>
          </cell>
        </row>
        <row r="568">
          <cell r="B568" t="str">
            <v>FMS CBT 10.5 Upgrade (P300160)</v>
          </cell>
          <cell r="C568" t="str">
            <v>0</v>
          </cell>
          <cell r="D568" t="str">
            <v>0</v>
          </cell>
          <cell r="E568" t="str">
            <v>0</v>
          </cell>
          <cell r="F568" t="str">
            <v>0</v>
          </cell>
          <cell r="G568" t="str">
            <v>0</v>
          </cell>
          <cell r="H568" t="str">
            <v>0</v>
          </cell>
          <cell r="I568" t="str">
            <v>0</v>
          </cell>
          <cell r="J568" t="str">
            <v>0</v>
          </cell>
          <cell r="K568" t="str">
            <v>0</v>
          </cell>
          <cell r="L568" t="str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150000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150000</v>
          </cell>
          <cell r="AC568">
            <v>0</v>
          </cell>
          <cell r="AD568">
            <v>0</v>
          </cell>
          <cell r="AE568">
            <v>0</v>
          </cell>
          <cell r="AF568" t="str">
            <v>0</v>
          </cell>
          <cell r="AG568" t="str">
            <v>0</v>
          </cell>
          <cell r="AH568" t="str">
            <v>0</v>
          </cell>
          <cell r="AL568" t="str">
            <v>FMS CBT 10.5 Upgrade (P300160)</v>
          </cell>
          <cell r="AM568">
            <v>0</v>
          </cell>
          <cell r="AN568">
            <v>150000</v>
          </cell>
          <cell r="AO568">
            <v>0</v>
          </cell>
        </row>
        <row r="569">
          <cell r="B569" t="str">
            <v>Flight Simulator #6 (P101321)</v>
          </cell>
          <cell r="C569" t="str">
            <v>0</v>
          </cell>
          <cell r="D569" t="str">
            <v>0</v>
          </cell>
          <cell r="E569" t="str">
            <v>0</v>
          </cell>
          <cell r="F569" t="str">
            <v>0</v>
          </cell>
          <cell r="G569" t="str">
            <v>0</v>
          </cell>
          <cell r="H569" t="str">
            <v>0</v>
          </cell>
          <cell r="I569" t="str">
            <v>0</v>
          </cell>
          <cell r="J569" t="str">
            <v>0</v>
          </cell>
          <cell r="K569" t="str">
            <v>0</v>
          </cell>
          <cell r="L569" t="str">
            <v>0</v>
          </cell>
          <cell r="M569" t="str">
            <v>0</v>
          </cell>
          <cell r="N569" t="str">
            <v>0</v>
          </cell>
          <cell r="O569" t="str">
            <v>0</v>
          </cell>
          <cell r="P569" t="str">
            <v>0</v>
          </cell>
          <cell r="Q569" t="str">
            <v>0</v>
          </cell>
          <cell r="R569" t="str">
            <v>0</v>
          </cell>
          <cell r="S569" t="str">
            <v>0</v>
          </cell>
          <cell r="T569" t="str">
            <v>0</v>
          </cell>
          <cell r="U569" t="str">
            <v>0</v>
          </cell>
          <cell r="V569" t="str">
            <v>0</v>
          </cell>
          <cell r="W569" t="str">
            <v>0</v>
          </cell>
          <cell r="X569" t="str">
            <v>0</v>
          </cell>
          <cell r="Y569" t="str">
            <v>0</v>
          </cell>
          <cell r="Z569" t="str">
            <v>0</v>
          </cell>
          <cell r="AA569" t="str">
            <v>0</v>
          </cell>
          <cell r="AB569" t="str">
            <v>0</v>
          </cell>
          <cell r="AC569" t="str">
            <v>0</v>
          </cell>
          <cell r="AD569" t="str">
            <v>0</v>
          </cell>
          <cell r="AE569" t="str">
            <v>0</v>
          </cell>
          <cell r="AF569">
            <v>19224</v>
          </cell>
          <cell r="AG569" t="str">
            <v>0</v>
          </cell>
          <cell r="AH569">
            <v>312300</v>
          </cell>
          <cell r="AL569" t="str">
            <v>Flight Simulator #6 (P101321)</v>
          </cell>
          <cell r="AM569" t="str">
            <v>0</v>
          </cell>
          <cell r="AN569" t="str">
            <v>0</v>
          </cell>
          <cell r="AO569" t="str">
            <v>0</v>
          </cell>
        </row>
        <row r="570">
          <cell r="B570" t="str">
            <v>ACARS Modification - Sim #5 (P200070)</v>
          </cell>
          <cell r="C570">
            <v>0</v>
          </cell>
          <cell r="D570">
            <v>0</v>
          </cell>
          <cell r="E570">
            <v>0</v>
          </cell>
          <cell r="F570">
            <v>1660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1660</v>
          </cell>
          <cell r="P570">
            <v>0</v>
          </cell>
          <cell r="Q570">
            <v>0</v>
          </cell>
          <cell r="R570">
            <v>358000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358000</v>
          </cell>
          <cell r="AC570">
            <v>0</v>
          </cell>
          <cell r="AD570">
            <v>0</v>
          </cell>
          <cell r="AE570">
            <v>0</v>
          </cell>
          <cell r="AF570" t="str">
            <v>0</v>
          </cell>
          <cell r="AG570" t="str">
            <v>0</v>
          </cell>
          <cell r="AH570">
            <v>108130</v>
          </cell>
          <cell r="AL570" t="str">
            <v>ACARS Modification - Sim #5 (P200070)</v>
          </cell>
          <cell r="AM570">
            <v>1660</v>
          </cell>
          <cell r="AN570">
            <v>358000</v>
          </cell>
          <cell r="AO570">
            <v>0</v>
          </cell>
        </row>
        <row r="571">
          <cell r="B571" t="str">
            <v>TCAS 7.0 Upgrade Sim #5 (P300090)</v>
          </cell>
          <cell r="C571" t="str">
            <v>0</v>
          </cell>
          <cell r="D571" t="str">
            <v>0</v>
          </cell>
          <cell r="E571" t="str">
            <v>0</v>
          </cell>
          <cell r="F571" t="str">
            <v>0</v>
          </cell>
          <cell r="G571" t="str">
            <v>0</v>
          </cell>
          <cell r="H571" t="str">
            <v>0</v>
          </cell>
          <cell r="I571" t="str">
            <v>0</v>
          </cell>
          <cell r="J571" t="str">
            <v>0</v>
          </cell>
          <cell r="K571" t="str">
            <v>0</v>
          </cell>
          <cell r="L571" t="str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120000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120000</v>
          </cell>
          <cell r="AC571">
            <v>0</v>
          </cell>
          <cell r="AD571">
            <v>0</v>
          </cell>
          <cell r="AE571">
            <v>0</v>
          </cell>
          <cell r="AF571" t="str">
            <v>0</v>
          </cell>
          <cell r="AG571" t="str">
            <v>0</v>
          </cell>
          <cell r="AH571" t="str">
            <v>0</v>
          </cell>
          <cell r="AL571" t="str">
            <v>TCAS 7.0 Upgrade Sim #5 (P300090)</v>
          </cell>
          <cell r="AM571">
            <v>0</v>
          </cell>
          <cell r="AN571">
            <v>120000</v>
          </cell>
          <cell r="AO571">
            <v>0</v>
          </cell>
        </row>
        <row r="572">
          <cell r="B572" t="str">
            <v>New Hedging software system (P545016)</v>
          </cell>
          <cell r="C572" t="str">
            <v>0</v>
          </cell>
          <cell r="D572" t="str">
            <v>0</v>
          </cell>
          <cell r="E572" t="str">
            <v>0</v>
          </cell>
          <cell r="F572" t="str">
            <v>0</v>
          </cell>
          <cell r="G572" t="str">
            <v>0</v>
          </cell>
          <cell r="H572" t="str">
            <v>0</v>
          </cell>
          <cell r="I572" t="str">
            <v>0</v>
          </cell>
          <cell r="J572" t="str">
            <v>0</v>
          </cell>
          <cell r="K572" t="str">
            <v>0</v>
          </cell>
          <cell r="L572" t="str">
            <v>0</v>
          </cell>
          <cell r="M572" t="str">
            <v>0</v>
          </cell>
          <cell r="N572" t="str">
            <v>0</v>
          </cell>
          <cell r="O572" t="str">
            <v>0</v>
          </cell>
          <cell r="P572" t="str">
            <v>0</v>
          </cell>
          <cell r="Q572" t="str">
            <v>0</v>
          </cell>
          <cell r="R572" t="str">
            <v>0</v>
          </cell>
          <cell r="S572" t="str">
            <v>0</v>
          </cell>
          <cell r="T572" t="str">
            <v>0</v>
          </cell>
          <cell r="U572" t="str">
            <v>0</v>
          </cell>
          <cell r="V572" t="str">
            <v>0</v>
          </cell>
          <cell r="W572" t="str">
            <v>0</v>
          </cell>
          <cell r="X572" t="str">
            <v>0</v>
          </cell>
          <cell r="Y572" t="str">
            <v>0</v>
          </cell>
          <cell r="Z572" t="str">
            <v>0</v>
          </cell>
          <cell r="AA572" t="str">
            <v>0</v>
          </cell>
          <cell r="AB572" t="str">
            <v>0</v>
          </cell>
          <cell r="AC572" t="str">
            <v>0</v>
          </cell>
          <cell r="AD572" t="str">
            <v>0</v>
          </cell>
          <cell r="AE572" t="str">
            <v>0</v>
          </cell>
          <cell r="AF572" t="str">
            <v>0</v>
          </cell>
          <cell r="AG572" t="str">
            <v>0</v>
          </cell>
          <cell r="AH572" t="str">
            <v>0</v>
          </cell>
          <cell r="AL572" t="str">
            <v>New Hedging software system (P545016)</v>
          </cell>
          <cell r="AM572" t="str">
            <v>0</v>
          </cell>
          <cell r="AN572" t="str">
            <v>0</v>
          </cell>
          <cell r="AO572" t="str">
            <v>0</v>
          </cell>
        </row>
        <row r="573">
          <cell r="B573" t="str">
            <v>EAS Software Purchase (P547501)</v>
          </cell>
          <cell r="C573" t="str">
            <v>0</v>
          </cell>
          <cell r="D573" t="str">
            <v>0</v>
          </cell>
          <cell r="E573" t="str">
            <v>0</v>
          </cell>
          <cell r="F573" t="str">
            <v>0</v>
          </cell>
          <cell r="G573" t="str">
            <v>0</v>
          </cell>
          <cell r="H573" t="str">
            <v>0</v>
          </cell>
          <cell r="I573" t="str">
            <v>0</v>
          </cell>
          <cell r="J573" t="str">
            <v>0</v>
          </cell>
          <cell r="K573" t="str">
            <v>0</v>
          </cell>
          <cell r="L573" t="str">
            <v>0</v>
          </cell>
          <cell r="M573" t="str">
            <v>0</v>
          </cell>
          <cell r="N573" t="str">
            <v>0</v>
          </cell>
          <cell r="O573" t="str">
            <v>0</v>
          </cell>
          <cell r="P573" t="str">
            <v>0</v>
          </cell>
          <cell r="Q573" t="str">
            <v>0</v>
          </cell>
          <cell r="R573" t="str">
            <v>0</v>
          </cell>
          <cell r="S573" t="str">
            <v>0</v>
          </cell>
          <cell r="T573" t="str">
            <v>0</v>
          </cell>
          <cell r="U573" t="str">
            <v>0</v>
          </cell>
          <cell r="V573" t="str">
            <v>0</v>
          </cell>
          <cell r="W573" t="str">
            <v>0</v>
          </cell>
          <cell r="X573" t="str">
            <v>0</v>
          </cell>
          <cell r="Y573" t="str">
            <v>0</v>
          </cell>
          <cell r="Z573" t="str">
            <v>0</v>
          </cell>
          <cell r="AA573" t="str">
            <v>0</v>
          </cell>
          <cell r="AB573" t="str">
            <v>0</v>
          </cell>
          <cell r="AC573" t="str">
            <v>0</v>
          </cell>
          <cell r="AD573" t="str">
            <v>0</v>
          </cell>
          <cell r="AE573" t="str">
            <v>0</v>
          </cell>
          <cell r="AF573" t="str">
            <v>0</v>
          </cell>
          <cell r="AG573" t="str">
            <v>0</v>
          </cell>
          <cell r="AH573">
            <v>7199</v>
          </cell>
          <cell r="AL573" t="str">
            <v>EAS Software Purchase (P547501)</v>
          </cell>
          <cell r="AM573" t="str">
            <v>0</v>
          </cell>
          <cell r="AN573" t="str">
            <v>0</v>
          </cell>
          <cell r="AO573" t="str">
            <v>0</v>
          </cell>
        </row>
        <row r="574">
          <cell r="B574" t="str">
            <v>Current Projects (P99998)</v>
          </cell>
          <cell r="C574">
            <v>106605</v>
          </cell>
          <cell r="D574">
            <v>738</v>
          </cell>
          <cell r="E574">
            <v>0</v>
          </cell>
          <cell r="F574">
            <v>140410</v>
          </cell>
          <cell r="G574">
            <v>0</v>
          </cell>
          <cell r="H574">
            <v>59917</v>
          </cell>
          <cell r="I574">
            <v>1295100</v>
          </cell>
          <cell r="J574">
            <v>0</v>
          </cell>
          <cell r="K574">
            <v>0</v>
          </cell>
          <cell r="L574">
            <v>119900</v>
          </cell>
          <cell r="M574">
            <v>0</v>
          </cell>
          <cell r="N574">
            <v>200000</v>
          </cell>
          <cell r="O574">
            <v>1922670</v>
          </cell>
          <cell r="P574">
            <v>15000</v>
          </cell>
          <cell r="Q574">
            <v>165000</v>
          </cell>
          <cell r="R574">
            <v>373000</v>
          </cell>
          <cell r="S574">
            <v>15000</v>
          </cell>
          <cell r="T574">
            <v>135000</v>
          </cell>
          <cell r="U574">
            <v>15000</v>
          </cell>
          <cell r="V574">
            <v>15000</v>
          </cell>
          <cell r="W574">
            <v>812500</v>
          </cell>
          <cell r="X574">
            <v>15000</v>
          </cell>
          <cell r="Y574">
            <v>15000</v>
          </cell>
          <cell r="Z574">
            <v>812500</v>
          </cell>
          <cell r="AA574">
            <v>15000</v>
          </cell>
          <cell r="AB574">
            <v>2403000</v>
          </cell>
          <cell r="AC574">
            <v>1595000</v>
          </cell>
          <cell r="AD574">
            <v>0</v>
          </cell>
          <cell r="AE574">
            <v>0</v>
          </cell>
          <cell r="AF574">
            <v>4773750</v>
          </cell>
          <cell r="AG574">
            <v>10482835</v>
          </cell>
          <cell r="AH574">
            <v>6995443</v>
          </cell>
        </row>
      </sheetData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(2)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1003"/>
      <sheetName val="Sumwdetails1003"/>
      <sheetName val="1003v0104"/>
      <sheetName val="Summary0104"/>
      <sheetName val="Sumwdetails0104"/>
      <sheetName val="0104v0404"/>
      <sheetName val="Summary0404"/>
      <sheetName val="Sumwdetails0404"/>
      <sheetName val="0404v0704"/>
      <sheetName val="Summary0704"/>
      <sheetName val="Sumwdetails0704"/>
      <sheetName val="0704v1004"/>
      <sheetName val="Summary1004"/>
      <sheetName val="Sumwdetails1004"/>
      <sheetName val="1004v0105"/>
      <sheetName val="Sumwdetails0105"/>
      <sheetName val="Summary0105"/>
      <sheetName val="0105v0405"/>
      <sheetName val="Sumwdetails0405"/>
      <sheetName val="Summary0405"/>
      <sheetName val="0405v0705"/>
      <sheetName val="Sumwdetails0705"/>
      <sheetName val="Summary0705"/>
      <sheetName val="0705v1005"/>
      <sheetName val="Sumwdetails1005"/>
      <sheetName val="Summary1005"/>
      <sheetName val="Summary0106p"/>
      <sheetName val="Sumwdetails0106p"/>
      <sheetName val="1005v0106p"/>
      <sheetName val="Summary0106"/>
      <sheetName val="Sumwdetails0106"/>
      <sheetName val="Notes"/>
      <sheetName val="AOPv0406"/>
      <sheetName val="Summary0406"/>
      <sheetName val="Sumwdetails0406"/>
      <sheetName val="0406v0706"/>
      <sheetName val="Summary0706"/>
      <sheetName val="Sumwdetails0706"/>
      <sheetName val="0706v1006"/>
      <sheetName val="Summary1006"/>
      <sheetName val="Sumwdetails1006"/>
      <sheetName val="SummaryAOP"/>
      <sheetName val="SumwdetailsAOP"/>
      <sheetName val="Compa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A6" t="str">
            <v>Boeing Aircraft</v>
          </cell>
        </row>
        <row r="7">
          <cell r="A7" t="str">
            <v xml:space="preserve">  AMOR Trust Payment to Boeing</v>
          </cell>
          <cell r="B7">
            <v>0</v>
          </cell>
          <cell r="C7">
            <v>0</v>
          </cell>
          <cell r="D7">
            <v>121.804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A8" t="str">
            <v xml:space="preserve">  AMOR Trust Payments by SWA</v>
          </cell>
          <cell r="B8">
            <v>0</v>
          </cell>
          <cell r="C8">
            <v>266.053</v>
          </cell>
          <cell r="D8">
            <v>-387.85799999999995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A9" t="str">
            <v xml:space="preserve">  Boeing Delivery Payments</v>
          </cell>
          <cell r="B9">
            <v>457.84698003999995</v>
          </cell>
          <cell r="C9">
            <v>231.07700000000003</v>
          </cell>
          <cell r="D9">
            <v>431.75900000000001</v>
          </cell>
          <cell r="E9">
            <v>263.95954999999998</v>
          </cell>
          <cell r="F9">
            <v>765.08021099999996</v>
          </cell>
          <cell r="G9">
            <v>546.08203300000002</v>
          </cell>
          <cell r="H9">
            <v>562.680836</v>
          </cell>
          <cell r="I9">
            <v>593.67387099999996</v>
          </cell>
        </row>
        <row r="10">
          <cell r="A10" t="str">
            <v xml:space="preserve">  Boeing Progress Payments</v>
          </cell>
          <cell r="B10">
            <v>384.45570799999996</v>
          </cell>
          <cell r="C10">
            <v>198.10799999999998</v>
          </cell>
          <cell r="D10">
            <v>193.791</v>
          </cell>
          <cell r="E10">
            <v>632.59999100000005</v>
          </cell>
          <cell r="F10">
            <v>507.40544</v>
          </cell>
          <cell r="G10">
            <v>491.98996099999999</v>
          </cell>
          <cell r="H10">
            <v>467.72871800000001</v>
          </cell>
          <cell r="I10">
            <v>385.38299999999998</v>
          </cell>
        </row>
        <row r="11">
          <cell r="A11" t="str">
            <v xml:space="preserve">  Flex Gross Weight Accrual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A12" t="str">
            <v xml:space="preserve">  Flex Gross Weight Paid</v>
          </cell>
          <cell r="B12">
            <v>0</v>
          </cell>
          <cell r="C12">
            <v>0</v>
          </cell>
          <cell r="D12">
            <v>11.805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A13" t="str">
            <v xml:space="preserve">  New BFE</v>
          </cell>
          <cell r="B13">
            <v>36.452709099999993</v>
          </cell>
          <cell r="C13">
            <v>25.030999999999999</v>
          </cell>
          <cell r="D13">
            <v>10.100568169999999</v>
          </cell>
          <cell r="E13">
            <v>19.610394429999999</v>
          </cell>
          <cell r="F13">
            <v>64.180627999999999</v>
          </cell>
          <cell r="G13">
            <v>48</v>
          </cell>
          <cell r="H13">
            <v>46.5</v>
          </cell>
          <cell r="I13">
            <v>46.5</v>
          </cell>
        </row>
        <row r="14">
          <cell r="A14" t="str">
            <v xml:space="preserve">     Total Boeing Aircraft</v>
          </cell>
          <cell r="B14">
            <v>878.7553971399999</v>
          </cell>
          <cell r="C14">
            <v>720.26899999999989</v>
          </cell>
          <cell r="D14">
            <v>381.40156817000002</v>
          </cell>
          <cell r="E14">
            <v>916.16993543000012</v>
          </cell>
          <cell r="F14">
            <v>1336.666279</v>
          </cell>
          <cell r="G14">
            <v>1086.0719939999999</v>
          </cell>
          <cell r="H14">
            <v>1076.9095540000001</v>
          </cell>
          <cell r="I14">
            <v>1025.556871</v>
          </cell>
        </row>
        <row r="16">
          <cell r="A16" t="str">
            <v>Other Aircraft</v>
          </cell>
        </row>
        <row r="17">
          <cell r="A17" t="str">
            <v xml:space="preserve">  Engine Maintenance</v>
          </cell>
          <cell r="B17">
            <v>4.4500360000000003E-2</v>
          </cell>
          <cell r="C17">
            <v>4.5060409999999997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A18" t="str">
            <v xml:space="preserve">  Used Aircraft Delivery Payments</v>
          </cell>
          <cell r="B18">
            <v>29.5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A19" t="str">
            <v xml:space="preserve">  Used Aircraft Transition Costs</v>
          </cell>
          <cell r="B19">
            <v>-0.44112738000000001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</row>
        <row r="20">
          <cell r="A20" t="str">
            <v xml:space="preserve">  Used Aircraft BFE</v>
          </cell>
          <cell r="B20">
            <v>10.646896099999999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A21" t="str">
            <v xml:space="preserve">  Rotables</v>
          </cell>
          <cell r="B21">
            <v>30.748455609999997</v>
          </cell>
          <cell r="C21">
            <v>16.100000000000001</v>
          </cell>
          <cell r="D21">
            <v>11.446984690000001</v>
          </cell>
          <cell r="E21">
            <v>16.63208435</v>
          </cell>
          <cell r="F21">
            <v>16.407727000000001</v>
          </cell>
          <cell r="G21">
            <v>15</v>
          </cell>
          <cell r="H21">
            <v>9.9999959999999977</v>
          </cell>
          <cell r="I21">
            <v>9.9999959999999994</v>
          </cell>
        </row>
        <row r="22">
          <cell r="A22" t="str">
            <v xml:space="preserve">  Engine Spares</v>
          </cell>
          <cell r="B22">
            <v>3.1</v>
          </cell>
          <cell r="C22">
            <v>-0.14599999999999999</v>
          </cell>
          <cell r="D22">
            <v>11.474</v>
          </cell>
          <cell r="E22">
            <v>16.51751496</v>
          </cell>
          <cell r="F22">
            <v>10.722735</v>
          </cell>
          <cell r="G22">
            <v>6.032</v>
          </cell>
          <cell r="H22">
            <v>18.819839999999999</v>
          </cell>
          <cell r="I22">
            <v>26.096844000000001</v>
          </cell>
        </row>
        <row r="23">
          <cell r="A23" t="str">
            <v xml:space="preserve">  Discretionary A/C Mods:</v>
          </cell>
        </row>
        <row r="24">
          <cell r="A24" t="str">
            <v xml:space="preserve">    3D Aero</v>
          </cell>
          <cell r="B24">
            <v>0</v>
          </cell>
          <cell r="C24">
            <v>0</v>
          </cell>
          <cell r="D24">
            <v>14.234</v>
          </cell>
          <cell r="E24">
            <v>47.968232</v>
          </cell>
          <cell r="F24">
            <v>49.802506000000008</v>
          </cell>
          <cell r="G24">
            <v>34.535544000000002</v>
          </cell>
          <cell r="H24">
            <v>29.342334999999999</v>
          </cell>
          <cell r="I24">
            <v>0</v>
          </cell>
        </row>
        <row r="25">
          <cell r="A25" t="str">
            <v xml:space="preserve">    SWACOM</v>
          </cell>
          <cell r="B25">
            <v>0</v>
          </cell>
          <cell r="C25">
            <v>0</v>
          </cell>
          <cell r="D25">
            <v>9.6960853799999995</v>
          </cell>
          <cell r="E25">
            <v>7.9702102700000008</v>
          </cell>
          <cell r="F25">
            <v>16.654203000000003</v>
          </cell>
          <cell r="G25">
            <v>0</v>
          </cell>
          <cell r="H25">
            <v>0</v>
          </cell>
          <cell r="I25">
            <v>0</v>
          </cell>
        </row>
        <row r="26">
          <cell r="A26" t="str">
            <v xml:space="preserve">    Seat reconfig./Spirit</v>
          </cell>
          <cell r="B26">
            <v>4.2246974000000002</v>
          </cell>
          <cell r="C26">
            <v>1.5910000000000002</v>
          </cell>
          <cell r="D26">
            <v>6.0042404400000002</v>
          </cell>
          <cell r="E26">
            <v>9.7830569200000017</v>
          </cell>
          <cell r="F26">
            <v>30.671656000000002</v>
          </cell>
          <cell r="G26">
            <v>9.7302569999999982</v>
          </cell>
          <cell r="H26">
            <v>0</v>
          </cell>
          <cell r="I26">
            <v>0</v>
          </cell>
        </row>
        <row r="27">
          <cell r="A27" t="str">
            <v xml:space="preserve">    Gasper fans</v>
          </cell>
          <cell r="B27">
            <v>0</v>
          </cell>
          <cell r="C27">
            <v>0</v>
          </cell>
          <cell r="D27">
            <v>2.2329999999999997</v>
          </cell>
          <cell r="E27">
            <v>2.1280466799999997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A28" t="str">
            <v xml:space="preserve">    Fuel Saving Aircraft Mods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20.000004000000001</v>
          </cell>
          <cell r="H28">
            <v>12</v>
          </cell>
          <cell r="I28">
            <v>0</v>
          </cell>
        </row>
        <row r="29">
          <cell r="A29" t="str">
            <v xml:space="preserve">    Winglets</v>
          </cell>
          <cell r="B29">
            <v>0</v>
          </cell>
          <cell r="C29">
            <v>0</v>
          </cell>
          <cell r="D29">
            <v>0</v>
          </cell>
          <cell r="E29">
            <v>15.305942160000001</v>
          </cell>
          <cell r="F29">
            <v>61.696463000000008</v>
          </cell>
          <cell r="G29">
            <v>0</v>
          </cell>
          <cell r="H29">
            <v>0</v>
          </cell>
          <cell r="I29">
            <v>0</v>
          </cell>
        </row>
        <row r="30">
          <cell r="A30" t="str">
            <v xml:space="preserve">    Life Vest MOD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5.842716000000002</v>
          </cell>
          <cell r="H30">
            <v>0</v>
          </cell>
          <cell r="I30">
            <v>0</v>
          </cell>
        </row>
        <row r="31">
          <cell r="A31" t="str">
            <v xml:space="preserve">    EGPWS</v>
          </cell>
          <cell r="B31">
            <v>2.8259320299999997</v>
          </cell>
          <cell r="C31">
            <v>0.28499999999999998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A32" t="str">
            <v xml:space="preserve">    Total Other Aircraft</v>
          </cell>
          <cell r="B32">
            <v>80.649354119999984</v>
          </cell>
          <cell r="C32">
            <v>22.336041000000002</v>
          </cell>
          <cell r="D32">
            <v>55.088310509999992</v>
          </cell>
          <cell r="E32">
            <v>116.30508734</v>
          </cell>
          <cell r="F32">
            <v>185.95529000000002</v>
          </cell>
          <cell r="G32">
            <v>91.140520999999993</v>
          </cell>
          <cell r="H32">
            <v>70.162171000000001</v>
          </cell>
          <cell r="I32">
            <v>36.09684</v>
          </cell>
        </row>
        <row r="34">
          <cell r="A34" t="str">
            <v>Maintenance</v>
          </cell>
        </row>
        <row r="35">
          <cell r="A35" t="str">
            <v xml:space="preserve">  Airframe Overhauls (D-Checks)</v>
          </cell>
          <cell r="B35">
            <v>72.001508059999992</v>
          </cell>
          <cell r="C35">
            <v>87.192000000000007</v>
          </cell>
          <cell r="D35">
            <v>20.381105849999997</v>
          </cell>
          <cell r="E35">
            <v>46.695167399999995</v>
          </cell>
          <cell r="F35">
            <v>69.241033000000002</v>
          </cell>
          <cell r="G35">
            <v>60.382618000000001</v>
          </cell>
          <cell r="H35">
            <v>88.025811999999988</v>
          </cell>
          <cell r="I35">
            <v>56.212386000000002</v>
          </cell>
        </row>
        <row r="36">
          <cell r="A36" t="str">
            <v xml:space="preserve">  Regulatory A/C Mods:</v>
          </cell>
        </row>
        <row r="37">
          <cell r="A37" t="str">
            <v xml:space="preserve">    Lap joints</v>
          </cell>
          <cell r="B37">
            <v>3.3420765900000005</v>
          </cell>
          <cell r="C37">
            <v>5.077</v>
          </cell>
          <cell r="D37">
            <v>8.0564265500000012</v>
          </cell>
          <cell r="E37">
            <v>12.217342129999999</v>
          </cell>
          <cell r="F37">
            <v>4.9359890000000011</v>
          </cell>
          <cell r="G37">
            <v>8.5699919999999974</v>
          </cell>
          <cell r="H37">
            <v>3.0869999999999997</v>
          </cell>
          <cell r="I37">
            <v>4.7210039999999998</v>
          </cell>
        </row>
        <row r="38">
          <cell r="A38" t="str">
            <v xml:space="preserve">    Fire Supression</v>
          </cell>
          <cell r="B38">
            <v>4.3829099399999993</v>
          </cell>
          <cell r="C38">
            <v>2.7330000000000001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A39" t="str">
            <v xml:space="preserve">    Cockpit doors</v>
          </cell>
          <cell r="B39">
            <v>0</v>
          </cell>
          <cell r="C39">
            <v>0</v>
          </cell>
          <cell r="D39">
            <v>3.3649999999999993</v>
          </cell>
          <cell r="E39">
            <v>-3.3434054599999996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</row>
        <row r="40">
          <cell r="A40" t="str">
            <v xml:space="preserve">    Fuel system AD's</v>
          </cell>
          <cell r="B40">
            <v>0</v>
          </cell>
          <cell r="C40">
            <v>0</v>
          </cell>
          <cell r="D40">
            <v>0</v>
          </cell>
          <cell r="E40">
            <v>2.6062503700000001</v>
          </cell>
          <cell r="F40">
            <v>1.1225869999999998</v>
          </cell>
          <cell r="G40">
            <v>0</v>
          </cell>
          <cell r="H40">
            <v>0</v>
          </cell>
          <cell r="I40">
            <v>0</v>
          </cell>
        </row>
        <row r="41">
          <cell r="A41" t="str">
            <v xml:space="preserve">    RVSM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A42" t="str">
            <v xml:space="preserve">    FDAMs</v>
          </cell>
          <cell r="B42">
            <v>0</v>
          </cell>
          <cell r="C42">
            <v>0</v>
          </cell>
          <cell r="D42">
            <v>-2.401027E-2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43">
          <cell r="A43" t="str">
            <v xml:space="preserve">    Wheelchair Stowage</v>
          </cell>
          <cell r="E43">
            <v>0</v>
          </cell>
          <cell r="F43">
            <v>5.7398400000000001</v>
          </cell>
          <cell r="G43">
            <v>1.18008</v>
          </cell>
          <cell r="H43">
            <v>0</v>
          </cell>
          <cell r="I43">
            <v>0</v>
          </cell>
        </row>
        <row r="44">
          <cell r="A44" t="str">
            <v xml:space="preserve">    Misc Other Items</v>
          </cell>
          <cell r="B44">
            <v>4.3855371000000005</v>
          </cell>
          <cell r="C44">
            <v>6.3970000000000002</v>
          </cell>
          <cell r="D44">
            <v>2.656646900000001</v>
          </cell>
          <cell r="E44">
            <v>1.51498434</v>
          </cell>
          <cell r="F44">
            <v>1.4453863400000118</v>
          </cell>
          <cell r="G44">
            <v>1.6710120000000002</v>
          </cell>
          <cell r="H44">
            <v>1.0730040000000001</v>
          </cell>
          <cell r="I44">
            <v>11.090008000000001</v>
          </cell>
        </row>
        <row r="45">
          <cell r="A45" t="str">
            <v xml:space="preserve">    Total MX</v>
          </cell>
          <cell r="B45">
            <v>84.112031690000009</v>
          </cell>
          <cell r="C45">
            <v>101.39900000000002</v>
          </cell>
          <cell r="D45">
            <v>34.435169029999997</v>
          </cell>
          <cell r="E45">
            <v>59.69033877999999</v>
          </cell>
          <cell r="F45">
            <v>82.484835340000018</v>
          </cell>
          <cell r="G45">
            <v>71.803702000000001</v>
          </cell>
          <cell r="H45">
            <v>92.185815999999988</v>
          </cell>
          <cell r="I45">
            <v>72.023398</v>
          </cell>
        </row>
        <row r="47">
          <cell r="A47" t="str">
            <v>Total Aircraft</v>
          </cell>
          <cell r="B47">
            <v>1043.5167829499999</v>
          </cell>
          <cell r="C47">
            <v>844.00404099999992</v>
          </cell>
          <cell r="D47">
            <v>470.92504771</v>
          </cell>
          <cell r="E47">
            <v>1092.1653615500002</v>
          </cell>
          <cell r="F47">
            <v>1605.1064043400002</v>
          </cell>
          <cell r="G47">
            <v>1249.0162169999999</v>
          </cell>
          <cell r="H47">
            <v>1239.2575409999999</v>
          </cell>
          <cell r="I47">
            <v>1133.677109</v>
          </cell>
        </row>
        <row r="49">
          <cell r="A49" t="str">
            <v>Nonaircraft</v>
          </cell>
        </row>
        <row r="50">
          <cell r="A50" t="str">
            <v xml:space="preserve">  Capitalized Interest</v>
          </cell>
          <cell r="B50">
            <v>38.053032159999994</v>
          </cell>
          <cell r="C50">
            <v>27.567674</v>
          </cell>
          <cell r="D50">
            <v>18.760252749999999</v>
          </cell>
          <cell r="E50">
            <v>32.807251000000001</v>
          </cell>
          <cell r="F50">
            <v>39.163895029999999</v>
          </cell>
          <cell r="G50">
            <v>43.357265879999993</v>
          </cell>
          <cell r="H50">
            <v>40</v>
          </cell>
          <cell r="I50">
            <v>40</v>
          </cell>
        </row>
        <row r="52">
          <cell r="A52" t="str">
            <v xml:space="preserve">  Facilities:</v>
          </cell>
        </row>
        <row r="53">
          <cell r="A53" t="str">
            <v xml:space="preserve">    BWI Hydrant System</v>
          </cell>
          <cell r="B53">
            <v>0</v>
          </cell>
          <cell r="C53">
            <v>0</v>
          </cell>
          <cell r="D53">
            <v>6.9258255900000005</v>
          </cell>
          <cell r="E53">
            <v>8.7184160600000009</v>
          </cell>
          <cell r="F53">
            <v>2.0260739999999995</v>
          </cell>
          <cell r="G53">
            <v>18.923060999999997</v>
          </cell>
          <cell r="H53">
            <v>0</v>
          </cell>
          <cell r="I53">
            <v>0</v>
          </cell>
        </row>
        <row r="54">
          <cell r="A54" t="str">
            <v xml:space="preserve">    BWI Terminal Expansion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10.558778999999999</v>
          </cell>
          <cell r="H54">
            <v>1.7419860000000003</v>
          </cell>
          <cell r="I54">
            <v>0</v>
          </cell>
        </row>
        <row r="55">
          <cell r="A55" t="str">
            <v xml:space="preserve">    DAL Fuel Facility</v>
          </cell>
          <cell r="B55">
            <v>0</v>
          </cell>
          <cell r="C55">
            <v>0.59814732999999998</v>
          </cell>
          <cell r="D55">
            <v>0.24983173</v>
          </cell>
          <cell r="E55">
            <v>0.64415722000000009</v>
          </cell>
          <cell r="F55">
            <v>0.72105200000000003</v>
          </cell>
          <cell r="G55">
            <v>9.290379999999999</v>
          </cell>
          <cell r="H55">
            <v>0</v>
          </cell>
          <cell r="I55">
            <v>0</v>
          </cell>
        </row>
        <row r="56">
          <cell r="A56" t="str">
            <v xml:space="preserve">    DAL Mx Hangars</v>
          </cell>
          <cell r="B56">
            <v>1.4044217400000003</v>
          </cell>
          <cell r="C56">
            <v>12.75629006</v>
          </cell>
          <cell r="D56">
            <v>9.4532600500000008</v>
          </cell>
          <cell r="E56">
            <v>0</v>
          </cell>
          <cell r="F56">
            <v>0</v>
          </cell>
          <cell r="G56">
            <v>0.30999599999999999</v>
          </cell>
          <cell r="H56">
            <v>7.8099960000000017</v>
          </cell>
          <cell r="I56">
            <v>7.5</v>
          </cell>
        </row>
        <row r="57">
          <cell r="A57" t="str">
            <v xml:space="preserve">    HDQ Expansion</v>
          </cell>
          <cell r="B57">
            <v>0</v>
          </cell>
          <cell r="C57">
            <v>0</v>
          </cell>
          <cell r="D57">
            <v>0</v>
          </cell>
          <cell r="E57">
            <v>1.2168994799999999</v>
          </cell>
          <cell r="F57">
            <v>19.232583999999999</v>
          </cell>
          <cell r="G57">
            <v>13.252011999999997</v>
          </cell>
          <cell r="H57">
            <v>0</v>
          </cell>
          <cell r="I57">
            <v>0</v>
          </cell>
        </row>
        <row r="58">
          <cell r="A58" t="str">
            <v xml:space="preserve">    HOU Fuel Facility</v>
          </cell>
          <cell r="B58">
            <v>1.0068108</v>
          </cell>
          <cell r="C58">
            <v>3.9700339300000005</v>
          </cell>
          <cell r="D58">
            <v>3.7588900020000002</v>
          </cell>
          <cell r="E58">
            <v>3.8314433499999998</v>
          </cell>
          <cell r="F58">
            <v>1.2869660000000001</v>
          </cell>
          <cell r="G58">
            <v>2.14</v>
          </cell>
          <cell r="H58">
            <v>0</v>
          </cell>
          <cell r="I58">
            <v>0</v>
          </cell>
        </row>
        <row r="59">
          <cell r="A59" t="str">
            <v xml:space="preserve">    HOU New Concourse</v>
          </cell>
          <cell r="B59">
            <v>0</v>
          </cell>
          <cell r="C59">
            <v>0.89555465000000001</v>
          </cell>
          <cell r="D59">
            <v>5.2996218099999997</v>
          </cell>
          <cell r="E59">
            <v>1.7383714199999998</v>
          </cell>
          <cell r="F59">
            <v>2.4170910000000001</v>
          </cell>
          <cell r="G59">
            <v>1.8</v>
          </cell>
          <cell r="H59">
            <v>1.4000040000000002</v>
          </cell>
          <cell r="I59">
            <v>0.249996</v>
          </cell>
        </row>
        <row r="60">
          <cell r="A60" t="str">
            <v xml:space="preserve">    ISP Councourse Expansion</v>
          </cell>
          <cell r="B60">
            <v>1.9910438499999998</v>
          </cell>
          <cell r="C60">
            <v>3.0453848400000001</v>
          </cell>
          <cell r="D60">
            <v>3.7611288000000003</v>
          </cell>
          <cell r="E60">
            <v>20.288951480000001</v>
          </cell>
          <cell r="F60">
            <v>22.748706000000002</v>
          </cell>
          <cell r="G60">
            <v>14.998512000000003</v>
          </cell>
          <cell r="H60">
            <v>8.371421999999999</v>
          </cell>
          <cell r="I60">
            <v>0</v>
          </cell>
        </row>
        <row r="61">
          <cell r="A61" t="str">
            <v xml:space="preserve">    MDW Hangar Expansion</v>
          </cell>
          <cell r="B61">
            <v>0.35728585000000002</v>
          </cell>
          <cell r="C61">
            <v>5.5077406899999994</v>
          </cell>
          <cell r="D61">
            <v>2.5268207400000002</v>
          </cell>
          <cell r="E61">
            <v>0.89380660999999995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A62" t="str">
            <v xml:space="preserve">    PHX S-2 Concourse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10.132263</v>
          </cell>
          <cell r="H62">
            <v>0</v>
          </cell>
          <cell r="I62">
            <v>0</v>
          </cell>
        </row>
        <row r="63">
          <cell r="A63" t="str">
            <v xml:space="preserve">    Sustemwide Gate Services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10.168749</v>
          </cell>
          <cell r="H63">
            <v>0</v>
          </cell>
          <cell r="I63">
            <v>0</v>
          </cell>
        </row>
        <row r="64">
          <cell r="A64" t="str">
            <v xml:space="preserve">    Property Purchases</v>
          </cell>
          <cell r="B64">
            <v>3.7422356300000001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A65" t="str">
            <v xml:space="preserve">    Security Expansion</v>
          </cell>
          <cell r="B65">
            <v>0</v>
          </cell>
          <cell r="C65">
            <v>0.19706868999999999</v>
          </cell>
          <cell r="D65">
            <v>2.1479931399999996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6">
          <cell r="A66" t="str">
            <v xml:space="preserve">    SMF Fuel Facility</v>
          </cell>
          <cell r="B66">
            <v>0</v>
          </cell>
          <cell r="C66">
            <v>0.45784562999999995</v>
          </cell>
          <cell r="D66">
            <v>0.32827799000000002</v>
          </cell>
          <cell r="E66">
            <v>2.4728632699999999</v>
          </cell>
          <cell r="F66">
            <v>5.1080139999999998</v>
          </cell>
          <cell r="G66">
            <v>9.16</v>
          </cell>
          <cell r="H66">
            <v>0</v>
          </cell>
          <cell r="I66">
            <v>0</v>
          </cell>
        </row>
        <row r="67">
          <cell r="A67" t="str">
            <v xml:space="preserve">    SMF Remodel ATO</v>
          </cell>
          <cell r="B67">
            <v>0</v>
          </cell>
          <cell r="C67">
            <v>0</v>
          </cell>
          <cell r="D67">
            <v>0</v>
          </cell>
          <cell r="E67">
            <v>0.25757432999999996</v>
          </cell>
          <cell r="F67">
            <v>-0.11525300000000001</v>
          </cell>
          <cell r="G67">
            <v>3.022824</v>
          </cell>
          <cell r="H67">
            <v>0</v>
          </cell>
          <cell r="I67">
            <v>0</v>
          </cell>
        </row>
        <row r="68">
          <cell r="A68" t="str">
            <v xml:space="preserve">    Other Facilities</v>
          </cell>
          <cell r="B68">
            <v>3.1391270299999992</v>
          </cell>
          <cell r="C68">
            <v>18.62018935</v>
          </cell>
          <cell r="D68">
            <v>9.0335303379999985</v>
          </cell>
          <cell r="E68">
            <v>10.6935492</v>
          </cell>
          <cell r="F68">
            <v>24.363232189999998</v>
          </cell>
          <cell r="G68">
            <v>5.9763154999999983</v>
          </cell>
          <cell r="H68">
            <v>93.050302999999985</v>
          </cell>
          <cell r="I68">
            <v>95.700004000000007</v>
          </cell>
        </row>
        <row r="69">
          <cell r="A69" t="str">
            <v xml:space="preserve">      Total Facilities</v>
          </cell>
          <cell r="B69">
            <v>11.6409249</v>
          </cell>
          <cell r="C69">
            <v>46.048255170000004</v>
          </cell>
          <cell r="D69">
            <v>43.485180190000001</v>
          </cell>
          <cell r="E69">
            <v>50.756032419999997</v>
          </cell>
          <cell r="F69">
            <v>77.788466189999994</v>
          </cell>
          <cell r="G69">
            <v>109.73289149999999</v>
          </cell>
          <cell r="H69">
            <v>112.37371099999999</v>
          </cell>
          <cell r="I69">
            <v>103.45</v>
          </cell>
        </row>
        <row r="71">
          <cell r="A71" t="str">
            <v xml:space="preserve">  Information Technology:</v>
          </cell>
        </row>
        <row r="72">
          <cell r="A72" t="str">
            <v xml:space="preserve">    POS</v>
          </cell>
          <cell r="B72">
            <v>4.93923121</v>
          </cell>
          <cell r="C72">
            <v>7.1484800200000009</v>
          </cell>
          <cell r="D72">
            <v>0.24983228100000004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3">
          <cell r="A73" t="str">
            <v xml:space="preserve">    Crew Management</v>
          </cell>
          <cell r="B73">
            <v>0.36214911</v>
          </cell>
          <cell r="C73">
            <v>6.4352801599999996</v>
          </cell>
          <cell r="D73">
            <v>4.9173899358000002</v>
          </cell>
          <cell r="E73">
            <v>0.32119555</v>
          </cell>
          <cell r="F73">
            <v>1.1675549999999999</v>
          </cell>
          <cell r="G73">
            <v>0</v>
          </cell>
          <cell r="H73">
            <v>0</v>
          </cell>
          <cell r="I73">
            <v>0</v>
          </cell>
        </row>
        <row r="74">
          <cell r="A74" t="str">
            <v xml:space="preserve">    FIDS Replacement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5.4172859999999989</v>
          </cell>
          <cell r="H74">
            <v>0</v>
          </cell>
          <cell r="I74">
            <v>0</v>
          </cell>
        </row>
        <row r="75">
          <cell r="A75" t="str">
            <v xml:space="preserve">    Kiosk/Line Mgmt Solution</v>
          </cell>
          <cell r="B75">
            <v>0</v>
          </cell>
          <cell r="C75">
            <v>0</v>
          </cell>
          <cell r="D75">
            <v>3.9230574699999994</v>
          </cell>
          <cell r="E75">
            <v>2.5780710400000002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A76" t="str">
            <v xml:space="preserve">    QIK3</v>
          </cell>
          <cell r="B76">
            <v>4.6763829799999996</v>
          </cell>
          <cell r="C76">
            <v>2.2376477500000003</v>
          </cell>
          <cell r="D76">
            <v>1.27563E-2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7">
          <cell r="A77" t="str">
            <v xml:space="preserve">    Autoboarding</v>
          </cell>
          <cell r="B77">
            <v>0</v>
          </cell>
          <cell r="C77">
            <v>0</v>
          </cell>
          <cell r="D77">
            <v>3.8875683000000003</v>
          </cell>
          <cell r="E77">
            <v>3.61164124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</row>
        <row r="78">
          <cell r="A78" t="str">
            <v xml:space="preserve">    Res ACD Replacement</v>
          </cell>
          <cell r="B78">
            <v>0</v>
          </cell>
          <cell r="C78">
            <v>8.0141749999999998E-2</v>
          </cell>
          <cell r="D78">
            <v>5.15578614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79">
          <cell r="A79" t="str">
            <v xml:space="preserve">    TurboJets</v>
          </cell>
          <cell r="B79">
            <v>0</v>
          </cell>
          <cell r="C79">
            <v>1.36035438</v>
          </cell>
          <cell r="D79">
            <v>3.8197711199999995</v>
          </cell>
          <cell r="E79">
            <v>-2.8665759999999957E-2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</row>
        <row r="80">
          <cell r="A80" t="str">
            <v xml:space="preserve">    MX DCA Approval Process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0.05</v>
          </cell>
          <cell r="H80">
            <v>1.2</v>
          </cell>
          <cell r="I80">
            <v>0</v>
          </cell>
        </row>
        <row r="81">
          <cell r="A81" t="str">
            <v xml:space="preserve">    Data Center Contingency</v>
          </cell>
          <cell r="B81">
            <v>0</v>
          </cell>
          <cell r="C81">
            <v>0</v>
          </cell>
          <cell r="D81">
            <v>0</v>
          </cell>
          <cell r="E81">
            <v>3.9338195499999999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A82" t="str">
            <v xml:space="preserve">    Station PC Upgrade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1.645516</v>
          </cell>
          <cell r="H82">
            <v>0</v>
          </cell>
          <cell r="I82">
            <v>0</v>
          </cell>
        </row>
        <row r="83">
          <cell r="A83" t="str">
            <v xml:space="preserve">    MX Production Control</v>
          </cell>
          <cell r="B83">
            <v>0</v>
          </cell>
          <cell r="C83">
            <v>0</v>
          </cell>
          <cell r="D83">
            <v>0</v>
          </cell>
          <cell r="E83">
            <v>1.847566</v>
          </cell>
          <cell r="F83">
            <v>0.70971799999999996</v>
          </cell>
          <cell r="G83">
            <v>0.71299999999999997</v>
          </cell>
          <cell r="H83">
            <v>0</v>
          </cell>
          <cell r="I83">
            <v>0</v>
          </cell>
        </row>
        <row r="84">
          <cell r="A84" t="str">
            <v xml:space="preserve">    All Other IT</v>
          </cell>
          <cell r="B84">
            <v>12.324897889999999</v>
          </cell>
          <cell r="C84">
            <v>16.972338530000002</v>
          </cell>
          <cell r="D84">
            <v>12.839305043200007</v>
          </cell>
          <cell r="E84">
            <v>24.760851789999997</v>
          </cell>
          <cell r="F84">
            <v>31.690811740000004</v>
          </cell>
          <cell r="G84">
            <v>28.143945320000004</v>
          </cell>
          <cell r="H84">
            <v>36</v>
          </cell>
          <cell r="I84">
            <v>39.06</v>
          </cell>
        </row>
        <row r="85">
          <cell r="A85" t="str">
            <v xml:space="preserve">      Total Information Technology</v>
          </cell>
          <cell r="B85">
            <v>22.302661189999998</v>
          </cell>
          <cell r="C85">
            <v>34.234242590000001</v>
          </cell>
          <cell r="D85">
            <v>34.805466590000002</v>
          </cell>
          <cell r="E85">
            <v>37.024479409999998</v>
          </cell>
          <cell r="F85">
            <v>33.568084740000003</v>
          </cell>
          <cell r="G85">
            <v>35.969747320000003</v>
          </cell>
          <cell r="H85">
            <v>37.200000000000003</v>
          </cell>
          <cell r="I85">
            <v>39.06</v>
          </cell>
        </row>
        <row r="88">
          <cell r="A88" t="str">
            <v xml:space="preserve">  Capital Equipment:</v>
          </cell>
        </row>
        <row r="89">
          <cell r="A89" t="str">
            <v xml:space="preserve">    Ramp Equipment</v>
          </cell>
          <cell r="B89">
            <v>9.6515240899999988</v>
          </cell>
          <cell r="C89">
            <v>14.589947219999999</v>
          </cell>
          <cell r="D89">
            <v>8.2100670300000012</v>
          </cell>
          <cell r="E89">
            <v>3.9528598599999998</v>
          </cell>
          <cell r="F89">
            <v>9.0014880000000002</v>
          </cell>
          <cell r="G89">
            <v>12.195243000000001</v>
          </cell>
          <cell r="H89">
            <v>2.0761120000000002</v>
          </cell>
          <cell r="I89">
            <v>0</v>
          </cell>
        </row>
        <row r="90">
          <cell r="A90" t="str">
            <v xml:space="preserve">    IT Infrastructure</v>
          </cell>
          <cell r="B90">
            <v>1.65859467</v>
          </cell>
          <cell r="C90">
            <v>7.0700747799999997</v>
          </cell>
          <cell r="D90">
            <v>10.53817461</v>
          </cell>
          <cell r="E90">
            <v>12.209247842999998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</row>
        <row r="91">
          <cell r="A91" t="str">
            <v xml:space="preserve">    Other Cap Equipment</v>
          </cell>
          <cell r="B91">
            <v>2.7866387400000003</v>
          </cell>
          <cell r="C91">
            <v>11.296302750000001</v>
          </cell>
          <cell r="D91">
            <v>8.24661416</v>
          </cell>
          <cell r="E91">
            <v>4.2596451570000013</v>
          </cell>
          <cell r="F91">
            <v>4.1303834100000003</v>
          </cell>
          <cell r="G91">
            <v>2.7478739999999995</v>
          </cell>
          <cell r="H91">
            <v>11.512298000000001</v>
          </cell>
          <cell r="I91">
            <v>15.705071999999999</v>
          </cell>
        </row>
        <row r="92">
          <cell r="A92" t="str">
            <v xml:space="preserve">      Total Capital Equipment</v>
          </cell>
          <cell r="B92">
            <v>14.096757499999999</v>
          </cell>
          <cell r="C92">
            <v>32.95632475</v>
          </cell>
          <cell r="D92">
            <v>26.994855800000003</v>
          </cell>
          <cell r="E92">
            <v>20.421752859999998</v>
          </cell>
          <cell r="F92">
            <v>13.13187141</v>
          </cell>
          <cell r="G92">
            <v>14.943117000000001</v>
          </cell>
          <cell r="H92">
            <v>13.588410000000001</v>
          </cell>
          <cell r="I92">
            <v>15.705071999999999</v>
          </cell>
        </row>
        <row r="94">
          <cell r="A94" t="str">
            <v xml:space="preserve">  Other:</v>
          </cell>
        </row>
        <row r="95">
          <cell r="A95" t="str">
            <v xml:space="preserve">    -700 Sim Equip</v>
          </cell>
          <cell r="B95">
            <v>0.32974433999999997</v>
          </cell>
          <cell r="C95">
            <v>6.4918107800000007</v>
          </cell>
          <cell r="D95">
            <v>5.0286726000000002</v>
          </cell>
          <cell r="E95">
            <v>0.46318594999999996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</row>
        <row r="96">
          <cell r="A96" t="str">
            <v xml:space="preserve">    Upgrade Simulators</v>
          </cell>
          <cell r="B96">
            <v>4.7046336199999992</v>
          </cell>
          <cell r="C96">
            <v>0.34640438000000007</v>
          </cell>
          <cell r="D96">
            <v>-6.1371799999999997E-2</v>
          </cell>
          <cell r="E96">
            <v>1.325</v>
          </cell>
          <cell r="F96">
            <v>0.91451900000000008</v>
          </cell>
          <cell r="G96">
            <v>3.0919999999999996</v>
          </cell>
          <cell r="H96">
            <v>1.8419999999999999</v>
          </cell>
          <cell r="I96">
            <v>0</v>
          </cell>
        </row>
        <row r="97">
          <cell r="A97" t="str">
            <v xml:space="preserve">    Flight Sim #6</v>
          </cell>
          <cell r="B97">
            <v>0</v>
          </cell>
          <cell r="C97">
            <v>5.5295791300000001</v>
          </cell>
          <cell r="D97">
            <v>4.3721125800000005</v>
          </cell>
          <cell r="E97">
            <v>1.9224419999999999E-2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</row>
        <row r="98">
          <cell r="A98" t="str">
            <v xml:space="preserve">    Flight Sim #7</v>
          </cell>
          <cell r="B98">
            <v>0</v>
          </cell>
          <cell r="C98">
            <v>0</v>
          </cell>
          <cell r="D98">
            <v>0</v>
          </cell>
          <cell r="E98">
            <v>1.165</v>
          </cell>
          <cell r="F98">
            <v>8.825406000000001</v>
          </cell>
          <cell r="G98">
            <v>5.0505000000000004</v>
          </cell>
          <cell r="H98">
            <v>1.0940000000000001</v>
          </cell>
          <cell r="I98">
            <v>0</v>
          </cell>
        </row>
        <row r="99">
          <cell r="A99" t="str">
            <v xml:space="preserve">    All other</v>
          </cell>
          <cell r="B99">
            <v>0.64564230999999994</v>
          </cell>
          <cell r="C99">
            <v>0.85504704000000031</v>
          </cell>
          <cell r="D99">
            <v>1.8170542199999995</v>
          </cell>
          <cell r="E99">
            <v>2.6728019299999999</v>
          </cell>
          <cell r="F99">
            <v>0.83112062000000009</v>
          </cell>
          <cell r="G99">
            <v>1.3589509999999994</v>
          </cell>
          <cell r="H99">
            <v>1.5000000000000124E-2</v>
          </cell>
          <cell r="I99">
            <v>5.0149999999999997</v>
          </cell>
        </row>
        <row r="100">
          <cell r="A100" t="str">
            <v xml:space="preserve">      Total Other</v>
          </cell>
          <cell r="B100">
            <v>5.6800202699999982</v>
          </cell>
          <cell r="C100">
            <v>13.222841330000001</v>
          </cell>
          <cell r="D100">
            <v>11.156467599999999</v>
          </cell>
          <cell r="E100">
            <v>5.6452122999999998</v>
          </cell>
          <cell r="F100">
            <v>10.571045620000001</v>
          </cell>
          <cell r="G100">
            <v>9.5014509999999994</v>
          </cell>
          <cell r="H100">
            <v>2.9510000000000001</v>
          </cell>
          <cell r="I100">
            <v>5.0149999999999997</v>
          </cell>
        </row>
        <row r="102">
          <cell r="A102" t="str">
            <v>Total Nonaircraft</v>
          </cell>
          <cell r="B102">
            <v>91.773396019999993</v>
          </cell>
          <cell r="C102">
            <v>154.02933783999998</v>
          </cell>
          <cell r="D102">
            <v>135.20222293</v>
          </cell>
          <cell r="E102">
            <v>146.65472799</v>
          </cell>
          <cell r="F102">
            <v>174.22336299000003</v>
          </cell>
          <cell r="G102">
            <v>213.50447270000001</v>
          </cell>
          <cell r="H102">
            <v>206.11312100000001</v>
          </cell>
          <cell r="I102">
            <v>203.23007199999998</v>
          </cell>
        </row>
        <row r="104">
          <cell r="A104" t="str">
            <v>Adjustments</v>
          </cell>
          <cell r="B104">
            <v>-0.69017897000003359</v>
          </cell>
          <cell r="C104">
            <v>-0.23337883999988662</v>
          </cell>
          <cell r="D104">
            <v>-3.0272706399999834</v>
          </cell>
        </row>
        <row r="106">
          <cell r="A106" t="str">
            <v>Total Capital Spending</v>
          </cell>
          <cell r="B106">
            <v>1134.5999999999999</v>
          </cell>
          <cell r="C106">
            <v>997.8</v>
          </cell>
          <cell r="D106">
            <v>603.1</v>
          </cell>
          <cell r="E106">
            <v>1238.8200895400003</v>
          </cell>
          <cell r="F106">
            <v>1779.3297673300001</v>
          </cell>
          <cell r="G106">
            <v>1462.5206896999998</v>
          </cell>
          <cell r="H106">
            <v>1445.370662</v>
          </cell>
          <cell r="I106">
            <v>1336.907181</v>
          </cell>
        </row>
      </sheetData>
      <sheetData sheetId="16"/>
      <sheetData sheetId="17"/>
      <sheetData sheetId="18"/>
      <sheetData sheetId="19"/>
      <sheetData sheetId="20"/>
      <sheetData sheetId="21">
        <row r="6">
          <cell r="A6" t="str">
            <v>Boeing Aircraft</v>
          </cell>
        </row>
        <row r="7">
          <cell r="A7" t="str">
            <v xml:space="preserve">  AMOR Trust Payment to Boeing</v>
          </cell>
          <cell r="B7">
            <v>0</v>
          </cell>
          <cell r="C7">
            <v>0</v>
          </cell>
          <cell r="D7">
            <v>121.804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A8" t="str">
            <v xml:space="preserve">  AMOR Trust Payments by SWA</v>
          </cell>
          <cell r="B8">
            <v>0</v>
          </cell>
          <cell r="C8">
            <v>266.053</v>
          </cell>
          <cell r="D8">
            <v>-387.85799999999995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 xml:space="preserve">  Boeing Delivery Payments</v>
          </cell>
          <cell r="B9">
            <v>457.84698003999995</v>
          </cell>
          <cell r="C9">
            <v>231.07700000000003</v>
          </cell>
          <cell r="D9">
            <v>431.75900000000001</v>
          </cell>
          <cell r="E9">
            <v>263.95954999999998</v>
          </cell>
          <cell r="F9">
            <v>765.08021099999996</v>
          </cell>
          <cell r="G9">
            <v>460.99215500000003</v>
          </cell>
          <cell r="H9">
            <v>428.38046400000002</v>
          </cell>
          <cell r="I9">
            <v>442.11148700000001</v>
          </cell>
          <cell r="J9">
            <v>413.29210499999999</v>
          </cell>
          <cell r="K9">
            <v>442.11148700000001</v>
          </cell>
          <cell r="L9">
            <v>442.11148700000001</v>
          </cell>
        </row>
        <row r="10">
          <cell r="A10" t="str">
            <v xml:space="preserve">  Boeing Progress Payments</v>
          </cell>
          <cell r="B10">
            <v>384.45570799999996</v>
          </cell>
          <cell r="C10">
            <v>198.10799999999998</v>
          </cell>
          <cell r="D10">
            <v>193.791</v>
          </cell>
          <cell r="E10">
            <v>632.59999100000005</v>
          </cell>
          <cell r="F10">
            <v>507.40544</v>
          </cell>
          <cell r="G10">
            <v>492.08996000000002</v>
          </cell>
          <cell r="H10">
            <v>467.72872100000001</v>
          </cell>
          <cell r="I10">
            <v>398.5557</v>
          </cell>
          <cell r="J10">
            <v>48.613100000000003</v>
          </cell>
          <cell r="K10">
            <v>398.5557</v>
          </cell>
          <cell r="L10">
            <v>398.5557</v>
          </cell>
        </row>
        <row r="11">
          <cell r="A11" t="str">
            <v xml:space="preserve">  Flex Gross Weight Accrual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A12" t="str">
            <v xml:space="preserve">  Flex Gross Weight Paid</v>
          </cell>
          <cell r="B12">
            <v>0</v>
          </cell>
          <cell r="C12">
            <v>0</v>
          </cell>
          <cell r="D12">
            <v>11.805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A13" t="str">
            <v xml:space="preserve">  New BFE</v>
          </cell>
          <cell r="B13">
            <v>36.452709099999993</v>
          </cell>
          <cell r="C13">
            <v>25.030999999999999</v>
          </cell>
          <cell r="D13">
            <v>10.100568169999999</v>
          </cell>
          <cell r="E13">
            <v>19.610394429999999</v>
          </cell>
          <cell r="F13">
            <v>64.180627999999999</v>
          </cell>
          <cell r="G13">
            <v>48.689131000000003</v>
          </cell>
          <cell r="H13">
            <v>46.5</v>
          </cell>
          <cell r="I13">
            <v>46.5</v>
          </cell>
          <cell r="J13">
            <v>42</v>
          </cell>
          <cell r="K13">
            <v>43.26</v>
          </cell>
          <cell r="L13">
            <v>44.5578</v>
          </cell>
        </row>
        <row r="14">
          <cell r="A14" t="str">
            <v xml:space="preserve">     Total Boeing Aircraft</v>
          </cell>
          <cell r="B14">
            <v>878.7553971399999</v>
          </cell>
          <cell r="C14">
            <v>720.26899999999989</v>
          </cell>
          <cell r="D14">
            <v>381.40156817000002</v>
          </cell>
          <cell r="E14">
            <v>916.16993543000012</v>
          </cell>
          <cell r="F14">
            <v>1336.666279</v>
          </cell>
          <cell r="G14">
            <v>1001.771246</v>
          </cell>
          <cell r="H14">
            <v>942.60918500000002</v>
          </cell>
          <cell r="I14">
            <v>887.16718700000001</v>
          </cell>
          <cell r="J14">
            <v>503.90520500000002</v>
          </cell>
          <cell r="K14">
            <v>883.927187</v>
          </cell>
          <cell r="L14">
            <v>885.22498700000006</v>
          </cell>
        </row>
        <row r="16">
          <cell r="A16" t="str">
            <v>Other Aircraft</v>
          </cell>
        </row>
        <row r="17">
          <cell r="A17" t="str">
            <v xml:space="preserve">  Engine Maintenance</v>
          </cell>
          <cell r="B17">
            <v>4.4500360000000003E-2</v>
          </cell>
          <cell r="C17">
            <v>4.5060409999999997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 xml:space="preserve">  Used Aircraft Delivery Payments</v>
          </cell>
          <cell r="B18">
            <v>29.5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 xml:space="preserve">  Used Aircraft Transition Costs</v>
          </cell>
          <cell r="B19">
            <v>-0.44112738000000001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 xml:space="preserve">  Used Aircraft BFE</v>
          </cell>
          <cell r="B20">
            <v>10.646896099999999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 xml:space="preserve">  Rotables</v>
          </cell>
          <cell r="B21">
            <v>30.748455609999997</v>
          </cell>
          <cell r="C21">
            <v>16.100000000000001</v>
          </cell>
          <cell r="D21">
            <v>11.446984690000001</v>
          </cell>
          <cell r="E21">
            <v>16.63208435</v>
          </cell>
          <cell r="F21">
            <v>16.407727000000001</v>
          </cell>
          <cell r="G21">
            <v>14.431529999999999</v>
          </cell>
          <cell r="H21">
            <v>9.9999959999999977</v>
          </cell>
          <cell r="I21">
            <v>9.9999959999999994</v>
          </cell>
          <cell r="J21">
            <v>10</v>
          </cell>
          <cell r="K21">
            <v>10.3</v>
          </cell>
          <cell r="L21">
            <v>10.609000000000002</v>
          </cell>
        </row>
        <row r="22">
          <cell r="A22" t="str">
            <v xml:space="preserve">  Engine Spares</v>
          </cell>
          <cell r="B22">
            <v>3.1</v>
          </cell>
          <cell r="C22">
            <v>-0.14599999999999999</v>
          </cell>
          <cell r="D22">
            <v>11.474</v>
          </cell>
          <cell r="E22">
            <v>16.51751496</v>
          </cell>
          <cell r="F22">
            <v>10.722735</v>
          </cell>
          <cell r="G22">
            <v>6.7648090000000005</v>
          </cell>
          <cell r="H22">
            <v>18.819839999999999</v>
          </cell>
          <cell r="I22">
            <v>26.096844000000001</v>
          </cell>
          <cell r="J22">
            <v>27.1</v>
          </cell>
          <cell r="K22">
            <v>27.913000000000004</v>
          </cell>
          <cell r="L22">
            <v>28.750390000000003</v>
          </cell>
        </row>
        <row r="23">
          <cell r="A23" t="str">
            <v xml:space="preserve">  Discretionary A/C Mods:</v>
          </cell>
        </row>
        <row r="24">
          <cell r="A24" t="str">
            <v xml:space="preserve">    3D Aero</v>
          </cell>
          <cell r="B24">
            <v>0</v>
          </cell>
          <cell r="C24">
            <v>0</v>
          </cell>
          <cell r="D24">
            <v>14.234</v>
          </cell>
          <cell r="E24">
            <v>47.968232</v>
          </cell>
          <cell r="F24">
            <v>49.802506000000008</v>
          </cell>
          <cell r="G24">
            <v>34.535543999999994</v>
          </cell>
          <cell r="H24">
            <v>29.342321999999996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A25" t="str">
            <v xml:space="preserve">    SWACOM</v>
          </cell>
          <cell r="B25">
            <v>0</v>
          </cell>
          <cell r="C25">
            <v>0</v>
          </cell>
          <cell r="D25">
            <v>9.6960853799999995</v>
          </cell>
          <cell r="E25">
            <v>7.9702102700000008</v>
          </cell>
          <cell r="F25">
            <v>16.654203000000003</v>
          </cell>
          <cell r="G25">
            <v>1.7302789999999999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A26" t="str">
            <v xml:space="preserve">    Seat reconfig./Spirit</v>
          </cell>
          <cell r="B26">
            <v>4.2246974000000002</v>
          </cell>
          <cell r="C26">
            <v>1.5910000000000002</v>
          </cell>
          <cell r="D26">
            <v>6.0042404400000002</v>
          </cell>
          <cell r="E26">
            <v>9.7830569200000017</v>
          </cell>
          <cell r="F26">
            <v>30.671656000000002</v>
          </cell>
          <cell r="G26">
            <v>10.669467999999998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A27" t="str">
            <v xml:space="preserve">    Gasper fans</v>
          </cell>
          <cell r="B27">
            <v>0</v>
          </cell>
          <cell r="C27">
            <v>0</v>
          </cell>
          <cell r="D27">
            <v>2.2329999999999997</v>
          </cell>
          <cell r="E27">
            <v>2.1280466799999997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A28" t="str">
            <v xml:space="preserve">    Fuel Saving Aircraft Mods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15</v>
          </cell>
          <cell r="H28">
            <v>12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A29" t="str">
            <v xml:space="preserve">    Winglets</v>
          </cell>
          <cell r="B29">
            <v>0</v>
          </cell>
          <cell r="C29">
            <v>0</v>
          </cell>
          <cell r="D29">
            <v>0</v>
          </cell>
          <cell r="E29">
            <v>15.305942160000001</v>
          </cell>
          <cell r="F29">
            <v>61.696463000000008</v>
          </cell>
          <cell r="G29">
            <v>3.6768679999999998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A30" t="str">
            <v xml:space="preserve">    Life Vest MOD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5.2202299999999999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A31" t="str">
            <v xml:space="preserve">    EGPWS</v>
          </cell>
          <cell r="B31">
            <v>2.8259320299999997</v>
          </cell>
          <cell r="C31">
            <v>0.28499999999999998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A32" t="str">
            <v xml:space="preserve">    Total Other Aircraft</v>
          </cell>
          <cell r="B32">
            <v>80.649354119999984</v>
          </cell>
          <cell r="C32">
            <v>22.336041000000002</v>
          </cell>
          <cell r="D32">
            <v>55.088310509999992</v>
          </cell>
          <cell r="E32">
            <v>116.30508734</v>
          </cell>
          <cell r="F32">
            <v>185.95529000000002</v>
          </cell>
          <cell r="G32">
            <v>92.028728000000001</v>
          </cell>
          <cell r="H32">
            <v>70.162157999999991</v>
          </cell>
          <cell r="I32">
            <v>36.09684</v>
          </cell>
          <cell r="J32">
            <v>37.1</v>
          </cell>
          <cell r="K32">
            <v>38.213000000000008</v>
          </cell>
          <cell r="L32">
            <v>39.359390000000005</v>
          </cell>
        </row>
        <row r="34">
          <cell r="A34" t="str">
            <v>Maintenance</v>
          </cell>
        </row>
        <row r="35">
          <cell r="A35" t="str">
            <v xml:space="preserve">  Airframe Overhauls (D-Checks)</v>
          </cell>
          <cell r="B35">
            <v>72.001508059999992</v>
          </cell>
          <cell r="C35">
            <v>87.192000000000007</v>
          </cell>
          <cell r="D35">
            <v>20.381105849999997</v>
          </cell>
          <cell r="E35">
            <v>46.695167399999995</v>
          </cell>
          <cell r="F35">
            <v>69.241033000000002</v>
          </cell>
          <cell r="G35">
            <v>59.872557000000008</v>
          </cell>
          <cell r="H35">
            <v>72.057930999999996</v>
          </cell>
          <cell r="I35">
            <v>56.212386000000002</v>
          </cell>
          <cell r="J35">
            <v>46.1</v>
          </cell>
          <cell r="K35">
            <v>47.483000000000004</v>
          </cell>
          <cell r="L35">
            <v>48.907490000000003</v>
          </cell>
        </row>
        <row r="36">
          <cell r="A36" t="str">
            <v xml:space="preserve">  Regulatory A/C Mods:</v>
          </cell>
        </row>
        <row r="37">
          <cell r="A37" t="str">
            <v xml:space="preserve">    Lap joints</v>
          </cell>
          <cell r="B37">
            <v>3.3420765900000005</v>
          </cell>
          <cell r="C37">
            <v>5.077</v>
          </cell>
          <cell r="D37">
            <v>8.0564265500000012</v>
          </cell>
          <cell r="E37">
            <v>12.217342129999999</v>
          </cell>
          <cell r="F37">
            <v>4.9359890000000011</v>
          </cell>
          <cell r="G37">
            <v>4.4372559999999996</v>
          </cell>
          <cell r="H37">
            <v>6.7499990000000007</v>
          </cell>
          <cell r="I37">
            <v>7.8659970000000001</v>
          </cell>
          <cell r="J37">
            <v>4.0120069999999997</v>
          </cell>
          <cell r="K37">
            <v>7</v>
          </cell>
          <cell r="L37">
            <v>7</v>
          </cell>
        </row>
        <row r="38">
          <cell r="A38" t="str">
            <v xml:space="preserve">    Fire Supression</v>
          </cell>
          <cell r="B38">
            <v>4.3829099399999993</v>
          </cell>
          <cell r="C38">
            <v>2.7330000000000001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 xml:space="preserve">    Cockpit doors</v>
          </cell>
          <cell r="B39">
            <v>0</v>
          </cell>
          <cell r="C39">
            <v>0</v>
          </cell>
          <cell r="D39">
            <v>3.3649999999999993</v>
          </cell>
          <cell r="E39">
            <v>-3.3434054599999996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 xml:space="preserve">    Fuel system AD's</v>
          </cell>
          <cell r="B40">
            <v>0</v>
          </cell>
          <cell r="C40">
            <v>0</v>
          </cell>
          <cell r="D40">
            <v>0</v>
          </cell>
          <cell r="E40">
            <v>2.6062503700000001</v>
          </cell>
          <cell r="F40">
            <v>1.1225869999999998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 xml:space="preserve">    RVSM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 xml:space="preserve">    FDAMs</v>
          </cell>
          <cell r="B42">
            <v>0</v>
          </cell>
          <cell r="C42">
            <v>0</v>
          </cell>
          <cell r="D42">
            <v>-2.401027E-2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 xml:space="preserve">    Wheelchair Stowage</v>
          </cell>
          <cell r="E43">
            <v>0</v>
          </cell>
          <cell r="F43">
            <v>5.7398400000000001</v>
          </cell>
          <cell r="G43">
            <v>0.72344999999999993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A44" t="str">
            <v xml:space="preserve">    Misc Other Items</v>
          </cell>
          <cell r="B44">
            <v>4.3855371000000005</v>
          </cell>
          <cell r="C44">
            <v>6.3970000000000002</v>
          </cell>
          <cell r="D44">
            <v>2.656646900000001</v>
          </cell>
          <cell r="E44">
            <v>1.51498434</v>
          </cell>
          <cell r="F44">
            <v>1.4453863400000118</v>
          </cell>
          <cell r="G44">
            <v>0.7391658499999938</v>
          </cell>
          <cell r="H44">
            <v>1.0730040000000001</v>
          </cell>
          <cell r="I44">
            <v>11.090008000000001</v>
          </cell>
          <cell r="J44">
            <v>24.917641999999997</v>
          </cell>
          <cell r="K44">
            <v>10.8652</v>
          </cell>
          <cell r="L44">
            <v>10.891156000000001</v>
          </cell>
        </row>
        <row r="45">
          <cell r="A45" t="str">
            <v xml:space="preserve">    Total MX</v>
          </cell>
          <cell r="B45">
            <v>84.112031690000009</v>
          </cell>
          <cell r="C45">
            <v>101.39900000000002</v>
          </cell>
          <cell r="D45">
            <v>34.435169029999997</v>
          </cell>
          <cell r="E45">
            <v>59.69033877999999</v>
          </cell>
          <cell r="F45">
            <v>82.484835340000018</v>
          </cell>
          <cell r="G45">
            <v>65.772428849999997</v>
          </cell>
          <cell r="H45">
            <v>79.880933999999996</v>
          </cell>
          <cell r="I45">
            <v>75.168391</v>
          </cell>
          <cell r="J45">
            <v>75.029648999999992</v>
          </cell>
          <cell r="K45">
            <v>65.348200000000006</v>
          </cell>
          <cell r="L45">
            <v>66.798646000000005</v>
          </cell>
        </row>
        <row r="47">
          <cell r="A47" t="str">
            <v>Total Aircraft</v>
          </cell>
          <cell r="B47">
            <v>1043.5167829499999</v>
          </cell>
          <cell r="C47">
            <v>844.00404099999992</v>
          </cell>
          <cell r="D47">
            <v>470.92504771</v>
          </cell>
          <cell r="E47">
            <v>1092.1653615500002</v>
          </cell>
          <cell r="F47">
            <v>1605.1064043400002</v>
          </cell>
          <cell r="G47">
            <v>1159.5724028500001</v>
          </cell>
          <cell r="H47">
            <v>1092.6522769999999</v>
          </cell>
          <cell r="I47">
            <v>998.4324180000001</v>
          </cell>
          <cell r="J47">
            <v>616.034854</v>
          </cell>
          <cell r="K47">
            <v>987.48838699999999</v>
          </cell>
          <cell r="L47">
            <v>991.38302299999998</v>
          </cell>
        </row>
        <row r="49">
          <cell r="A49" t="str">
            <v>Nonaircraft</v>
          </cell>
        </row>
        <row r="50">
          <cell r="A50" t="str">
            <v xml:space="preserve">  Capitalized Interest</v>
          </cell>
          <cell r="B50">
            <v>38.053032159999994</v>
          </cell>
          <cell r="C50">
            <v>27.567674</v>
          </cell>
          <cell r="D50">
            <v>18.760252749999999</v>
          </cell>
          <cell r="E50">
            <v>32.807251000000001</v>
          </cell>
          <cell r="F50">
            <v>39.163895029999999</v>
          </cell>
          <cell r="G50">
            <v>35.487308169999999</v>
          </cell>
          <cell r="H50">
            <v>40</v>
          </cell>
          <cell r="I50">
            <v>40</v>
          </cell>
          <cell r="J50">
            <v>40</v>
          </cell>
          <cell r="K50">
            <v>40</v>
          </cell>
          <cell r="L50">
            <v>40</v>
          </cell>
        </row>
        <row r="52">
          <cell r="A52" t="str">
            <v xml:space="preserve">  Facilities:</v>
          </cell>
        </row>
        <row r="53">
          <cell r="A53" t="str">
            <v xml:space="preserve">    BWI Hydrant System</v>
          </cell>
          <cell r="B53">
            <v>0</v>
          </cell>
          <cell r="C53">
            <v>0</v>
          </cell>
          <cell r="D53">
            <v>6.9258255900000005</v>
          </cell>
          <cell r="E53">
            <v>8.7184160600000009</v>
          </cell>
          <cell r="F53">
            <v>2.0260739999999995</v>
          </cell>
          <cell r="G53">
            <v>12.736716999999999</v>
          </cell>
          <cell r="H53">
            <v>10.452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A54" t="str">
            <v xml:space="preserve">    BWI Terminal Expansion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10.967127999999999</v>
          </cell>
          <cell r="H54">
            <v>1.3994730000000002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A55" t="str">
            <v xml:space="preserve">    DAL Fuel Facility</v>
          </cell>
          <cell r="B55">
            <v>0</v>
          </cell>
          <cell r="C55">
            <v>0.59814732999999998</v>
          </cell>
          <cell r="D55">
            <v>0.24983173</v>
          </cell>
          <cell r="E55">
            <v>0.64415722000000009</v>
          </cell>
          <cell r="F55">
            <v>0.72105200000000003</v>
          </cell>
          <cell r="G55">
            <v>5.2794559999999997</v>
          </cell>
          <cell r="H55">
            <v>4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 t="str">
            <v xml:space="preserve">    Training Center Expansion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2.2937020000000001</v>
          </cell>
          <cell r="H56">
            <v>2.2937020000000001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A57" t="str">
            <v xml:space="preserve">    HDQ Expansion</v>
          </cell>
          <cell r="B57">
            <v>0</v>
          </cell>
          <cell r="C57">
            <v>0</v>
          </cell>
          <cell r="D57">
            <v>0</v>
          </cell>
          <cell r="E57">
            <v>1.2168994799999999</v>
          </cell>
          <cell r="F57">
            <v>19.232583999999999</v>
          </cell>
          <cell r="G57">
            <v>7.6222120000000002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A58" t="str">
            <v xml:space="preserve">    HOU Fuel Facility</v>
          </cell>
          <cell r="B58">
            <v>1.0068108</v>
          </cell>
          <cell r="C58">
            <v>3.9700339300000005</v>
          </cell>
          <cell r="D58">
            <v>3.7588900020000002</v>
          </cell>
          <cell r="E58">
            <v>3.8314433499999998</v>
          </cell>
          <cell r="F58">
            <v>1.2869660000000001</v>
          </cell>
          <cell r="G58">
            <v>1.6365890000000001</v>
          </cell>
          <cell r="H58">
            <v>0</v>
          </cell>
          <cell r="I58">
            <v>0</v>
          </cell>
          <cell r="J58">
            <v>1.25976</v>
          </cell>
          <cell r="K58">
            <v>0</v>
          </cell>
          <cell r="L58">
            <v>0</v>
          </cell>
        </row>
        <row r="59">
          <cell r="A59" t="str">
            <v xml:space="preserve">    HOU New Concourse</v>
          </cell>
          <cell r="B59">
            <v>0</v>
          </cell>
          <cell r="C59">
            <v>0.89555465000000001</v>
          </cell>
          <cell r="D59">
            <v>5.2996218099999997</v>
          </cell>
          <cell r="E59">
            <v>1.7383714199999998</v>
          </cell>
          <cell r="F59">
            <v>2.4170910000000001</v>
          </cell>
          <cell r="G59">
            <v>1.817266</v>
          </cell>
          <cell r="H59">
            <v>1.4000040000000002</v>
          </cell>
          <cell r="I59">
            <v>0.40990799999999999</v>
          </cell>
          <cell r="J59">
            <v>1.8</v>
          </cell>
          <cell r="K59">
            <v>0</v>
          </cell>
          <cell r="L59">
            <v>0</v>
          </cell>
        </row>
        <row r="60">
          <cell r="A60" t="str">
            <v xml:space="preserve">    ISP Councourse Expansion</v>
          </cell>
          <cell r="B60">
            <v>1.9910438499999998</v>
          </cell>
          <cell r="C60">
            <v>3.0453848400000001</v>
          </cell>
          <cell r="D60">
            <v>3.7611288000000003</v>
          </cell>
          <cell r="E60">
            <v>20.288951480000001</v>
          </cell>
          <cell r="F60">
            <v>22.748706000000002</v>
          </cell>
          <cell r="G60">
            <v>14.742000000000001</v>
          </cell>
          <cell r="H60">
            <v>9.9696449999999981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A61" t="str">
            <v xml:space="preserve">    MDW Hangar Expansion</v>
          </cell>
          <cell r="B61">
            <v>0.35728585000000002</v>
          </cell>
          <cell r="C61">
            <v>5.5077406899999994</v>
          </cell>
          <cell r="D61">
            <v>2.5268207400000002</v>
          </cell>
          <cell r="E61">
            <v>0.89380660999999995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A62" t="str">
            <v xml:space="preserve">    PHX S-2 Concourse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5.1116200000000003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A63" t="str">
            <v xml:space="preserve">    Sustemwide Gate Services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9.1103669999999983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A64" t="str">
            <v xml:space="preserve">    Property Purchases</v>
          </cell>
          <cell r="B64">
            <v>3.7422356300000001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A65" t="str">
            <v xml:space="preserve">    Security Expansion</v>
          </cell>
          <cell r="B65">
            <v>0</v>
          </cell>
          <cell r="C65">
            <v>0.19706868999999999</v>
          </cell>
          <cell r="D65">
            <v>2.1479931399999996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A66" t="str">
            <v xml:space="preserve">    SMF Fuel Facility</v>
          </cell>
          <cell r="B66">
            <v>0</v>
          </cell>
          <cell r="C66">
            <v>0.45784562999999995</v>
          </cell>
          <cell r="D66">
            <v>0.32827799000000002</v>
          </cell>
          <cell r="E66">
            <v>2.4728632699999999</v>
          </cell>
          <cell r="F66">
            <v>5.1080139999999998</v>
          </cell>
          <cell r="G66">
            <v>8.2274899999999995</v>
          </cell>
          <cell r="H66">
            <v>2.971705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A67" t="str">
            <v xml:space="preserve">    SMF Remodel ATO</v>
          </cell>
          <cell r="B67">
            <v>0</v>
          </cell>
          <cell r="C67">
            <v>0</v>
          </cell>
          <cell r="D67">
            <v>0</v>
          </cell>
          <cell r="E67">
            <v>0.25757432999999996</v>
          </cell>
          <cell r="F67">
            <v>-0.11525300000000001</v>
          </cell>
          <cell r="G67">
            <v>3.1087039999999999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A68" t="str">
            <v xml:space="preserve">    Other Facilities</v>
          </cell>
          <cell r="B68">
            <v>3.1391270299999992</v>
          </cell>
          <cell r="C68">
            <v>18.62018935</v>
          </cell>
          <cell r="D68">
            <v>9.0335303379999985</v>
          </cell>
          <cell r="E68">
            <v>10.6935492</v>
          </cell>
          <cell r="F68">
            <v>24.363232189999998</v>
          </cell>
          <cell r="G68">
            <v>20.967315150000019</v>
          </cell>
          <cell r="H68">
            <v>71.818892000000005</v>
          </cell>
          <cell r="I68">
            <v>104.216882</v>
          </cell>
          <cell r="J68">
            <v>99.999995999999996</v>
          </cell>
          <cell r="K68">
            <v>88</v>
          </cell>
          <cell r="L68">
            <v>90</v>
          </cell>
        </row>
        <row r="69">
          <cell r="A69" t="str">
            <v xml:space="preserve">      Total Facilities</v>
          </cell>
          <cell r="B69">
            <v>10.23650316</v>
          </cell>
          <cell r="C69">
            <v>33.29196511</v>
          </cell>
          <cell r="D69">
            <v>34.031920139999997</v>
          </cell>
          <cell r="E69">
            <v>50.756032419999997</v>
          </cell>
          <cell r="F69">
            <v>77.788466189999994</v>
          </cell>
          <cell r="G69">
            <v>103.62056615000003</v>
          </cell>
          <cell r="H69">
            <v>104.305421</v>
          </cell>
          <cell r="I69">
            <v>104.62679</v>
          </cell>
          <cell r="J69">
            <v>103.05975599999999</v>
          </cell>
          <cell r="K69">
            <v>88</v>
          </cell>
          <cell r="L69">
            <v>90</v>
          </cell>
        </row>
        <row r="71">
          <cell r="A71" t="str">
            <v xml:space="preserve">  Information Technology:</v>
          </cell>
        </row>
        <row r="72">
          <cell r="A72" t="str">
            <v xml:space="preserve">    POS</v>
          </cell>
          <cell r="B72">
            <v>4.93923121</v>
          </cell>
          <cell r="C72">
            <v>7.1484800200000009</v>
          </cell>
          <cell r="D72">
            <v>0.24983228100000004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A73" t="str">
            <v xml:space="preserve">    Crew Management</v>
          </cell>
          <cell r="B73">
            <v>0.36214911</v>
          </cell>
          <cell r="C73">
            <v>6.4352801599999996</v>
          </cell>
          <cell r="D73">
            <v>4.9173899358000002</v>
          </cell>
          <cell r="E73">
            <v>0.32119555</v>
          </cell>
          <cell r="F73">
            <v>1.1675549999999999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A74" t="str">
            <v xml:space="preserve">    FIDS Replacement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5.6341809999999999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A75" t="str">
            <v xml:space="preserve">    Kiosk/Line Mgmt Solution</v>
          </cell>
          <cell r="B75">
            <v>0</v>
          </cell>
          <cell r="C75">
            <v>0</v>
          </cell>
          <cell r="D75">
            <v>3.9230574699999994</v>
          </cell>
          <cell r="E75">
            <v>2.5780710400000002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A76" t="str">
            <v xml:space="preserve">    QIK3</v>
          </cell>
          <cell r="B76">
            <v>4.6763829799999996</v>
          </cell>
          <cell r="C76">
            <v>2.2376477500000003</v>
          </cell>
          <cell r="D76">
            <v>1.27563E-2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A77" t="str">
            <v xml:space="preserve">    Autoboarding</v>
          </cell>
          <cell r="B77">
            <v>0</v>
          </cell>
          <cell r="C77">
            <v>0</v>
          </cell>
          <cell r="D77">
            <v>3.8875683000000003</v>
          </cell>
          <cell r="E77">
            <v>3.61164124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A78" t="str">
            <v xml:space="preserve">    Res ACD Replacement</v>
          </cell>
          <cell r="B78">
            <v>0</v>
          </cell>
          <cell r="C78">
            <v>8.0141749999999998E-2</v>
          </cell>
          <cell r="D78">
            <v>5.15578614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A79" t="str">
            <v xml:space="preserve">    TurboJets</v>
          </cell>
          <cell r="B79">
            <v>0</v>
          </cell>
          <cell r="C79">
            <v>1.36035438</v>
          </cell>
          <cell r="D79">
            <v>3.8197711199999995</v>
          </cell>
          <cell r="E79">
            <v>-2.8665759999999957E-2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A80" t="str">
            <v xml:space="preserve">    Plymouth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1.738864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A81" t="str">
            <v xml:space="preserve">    Data Center Contingency</v>
          </cell>
          <cell r="B81">
            <v>0</v>
          </cell>
          <cell r="C81">
            <v>0</v>
          </cell>
          <cell r="D81">
            <v>0</v>
          </cell>
          <cell r="E81">
            <v>3.9338195499999999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A82" t="str">
            <v xml:space="preserve">    Station PC Upgrade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0.40220999999999996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A83" t="str">
            <v xml:space="preserve">    MX Production Control</v>
          </cell>
          <cell r="B83">
            <v>0</v>
          </cell>
          <cell r="C83">
            <v>0</v>
          </cell>
          <cell r="D83">
            <v>0</v>
          </cell>
          <cell r="E83">
            <v>1.847566</v>
          </cell>
          <cell r="F83">
            <v>0.70971799999999996</v>
          </cell>
          <cell r="G83">
            <v>0.77442</v>
          </cell>
          <cell r="H83">
            <v>0.711009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A84" t="str">
            <v xml:space="preserve">    All Other IT</v>
          </cell>
          <cell r="B84">
            <v>12.324897889999999</v>
          </cell>
          <cell r="C84">
            <v>16.972338530000002</v>
          </cell>
          <cell r="D84">
            <v>12.839305043200007</v>
          </cell>
          <cell r="E84">
            <v>24.760851789999997</v>
          </cell>
          <cell r="F84">
            <v>31.690811740000004</v>
          </cell>
          <cell r="G84">
            <v>28.768749640000003</v>
          </cell>
          <cell r="H84">
            <v>37.276517949999999</v>
          </cell>
          <cell r="I84">
            <v>39.5414290585</v>
          </cell>
          <cell r="J84">
            <v>43.495571964350006</v>
          </cell>
          <cell r="K84">
            <v>45.670350562567506</v>
          </cell>
          <cell r="L84">
            <v>47.953868090695885</v>
          </cell>
        </row>
        <row r="85">
          <cell r="A85" t="str">
            <v xml:space="preserve">      Total Information Technology</v>
          </cell>
          <cell r="B85">
            <v>22.302661189999998</v>
          </cell>
          <cell r="C85">
            <v>34.234242590000001</v>
          </cell>
          <cell r="D85">
            <v>34.805466590000002</v>
          </cell>
          <cell r="E85">
            <v>37.024479409999998</v>
          </cell>
          <cell r="F85">
            <v>33.568084740000003</v>
          </cell>
          <cell r="G85">
            <v>36.91621464</v>
          </cell>
          <cell r="H85">
            <v>38.38973695</v>
          </cell>
          <cell r="I85">
            <v>39.5414290585</v>
          </cell>
          <cell r="J85">
            <v>43.495571964350006</v>
          </cell>
          <cell r="K85">
            <v>45.670350562567506</v>
          </cell>
          <cell r="L85">
            <v>47.953868090695885</v>
          </cell>
        </row>
        <row r="88">
          <cell r="A88" t="str">
            <v xml:space="preserve">  Capital Equipment:</v>
          </cell>
        </row>
        <row r="89">
          <cell r="A89" t="str">
            <v xml:space="preserve">    Ramp Equipment</v>
          </cell>
          <cell r="B89">
            <v>9.6515240899999988</v>
          </cell>
          <cell r="C89">
            <v>14.589947219999999</v>
          </cell>
          <cell r="D89">
            <v>8.2100670300000012</v>
          </cell>
          <cell r="E89">
            <v>3.9528598599999998</v>
          </cell>
          <cell r="F89">
            <v>9.0014880000000002</v>
          </cell>
          <cell r="G89">
            <v>10.032061000000001</v>
          </cell>
          <cell r="H89">
            <v>2.0000010000000001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A90" t="str">
            <v xml:space="preserve">    IT Infrastructure</v>
          </cell>
          <cell r="B90">
            <v>1.65859467</v>
          </cell>
          <cell r="C90">
            <v>7.0700747799999997</v>
          </cell>
          <cell r="D90">
            <v>10.53817461</v>
          </cell>
          <cell r="E90">
            <v>12.209247842999998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A91" t="str">
            <v xml:space="preserve">    Other Cap Equipment</v>
          </cell>
          <cell r="B91">
            <v>2.7866387400000003</v>
          </cell>
          <cell r="C91">
            <v>11.296302750000001</v>
          </cell>
          <cell r="D91">
            <v>8.24661416</v>
          </cell>
          <cell r="E91">
            <v>4.2596451570000013</v>
          </cell>
          <cell r="F91">
            <v>4.1303834100000003</v>
          </cell>
          <cell r="G91">
            <v>3.4296436642857149</v>
          </cell>
          <cell r="H91">
            <v>15.474453</v>
          </cell>
          <cell r="I91">
            <v>15.705071999999999</v>
          </cell>
          <cell r="J91">
            <v>15.705071999999999</v>
          </cell>
          <cell r="K91">
            <v>15</v>
          </cell>
          <cell r="L91">
            <v>15</v>
          </cell>
        </row>
        <row r="92">
          <cell r="A92" t="str">
            <v xml:space="preserve">      Total Capital Equipment</v>
          </cell>
          <cell r="B92">
            <v>14.096757499999999</v>
          </cell>
          <cell r="C92">
            <v>32.95632475</v>
          </cell>
          <cell r="D92">
            <v>26.994855800000003</v>
          </cell>
          <cell r="E92">
            <v>20.421752859999998</v>
          </cell>
          <cell r="F92">
            <v>13.13187141</v>
          </cell>
          <cell r="G92">
            <v>13.461704664285715</v>
          </cell>
          <cell r="H92">
            <v>17.474454000000001</v>
          </cell>
          <cell r="I92">
            <v>15.705071999999999</v>
          </cell>
          <cell r="J92">
            <v>15.705071999999999</v>
          </cell>
          <cell r="K92">
            <v>15</v>
          </cell>
          <cell r="L92">
            <v>15</v>
          </cell>
        </row>
        <row r="94">
          <cell r="A94" t="str">
            <v xml:space="preserve">  Other:</v>
          </cell>
        </row>
        <row r="95">
          <cell r="A95" t="str">
            <v xml:space="preserve">    -700 Sim Equip</v>
          </cell>
          <cell r="B95">
            <v>0.32974433999999997</v>
          </cell>
          <cell r="C95">
            <v>6.4918107800000007</v>
          </cell>
          <cell r="D95">
            <v>5.0286726000000002</v>
          </cell>
          <cell r="E95">
            <v>0.46318594999999996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A96" t="str">
            <v xml:space="preserve">    Upgrade Simulators</v>
          </cell>
          <cell r="B96">
            <v>4.7046336199999992</v>
          </cell>
          <cell r="C96">
            <v>0.34640438000000007</v>
          </cell>
          <cell r="D96">
            <v>-6.1371799999999997E-2</v>
          </cell>
          <cell r="E96">
            <v>1.325</v>
          </cell>
          <cell r="F96">
            <v>0.91451900000000008</v>
          </cell>
          <cell r="G96">
            <v>1.0981219999999998</v>
          </cell>
          <cell r="H96">
            <v>1.0169999999999999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A97" t="str">
            <v xml:space="preserve">    Flight Sim #6</v>
          </cell>
          <cell r="B97">
            <v>0</v>
          </cell>
          <cell r="C97">
            <v>5.5295791300000001</v>
          </cell>
          <cell r="D97">
            <v>4.3721125800000005</v>
          </cell>
          <cell r="E97">
            <v>1.9224419999999999E-2</v>
          </cell>
          <cell r="F97">
            <v>0</v>
          </cell>
          <cell r="G97">
            <v>0.31230000000000002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A98" t="str">
            <v xml:space="preserve">    Flight Sim #7</v>
          </cell>
          <cell r="B98">
            <v>0</v>
          </cell>
          <cell r="C98">
            <v>0</v>
          </cell>
          <cell r="D98">
            <v>0</v>
          </cell>
          <cell r="E98">
            <v>1.165</v>
          </cell>
          <cell r="F98">
            <v>8.825406000000001</v>
          </cell>
          <cell r="G98">
            <v>7.378572000000001</v>
          </cell>
          <cell r="H98">
            <v>1.0940000000000001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A99" t="str">
            <v xml:space="preserve">    All other</v>
          </cell>
          <cell r="B99">
            <v>0.64564230999999994</v>
          </cell>
          <cell r="C99">
            <v>0.85504704000000031</v>
          </cell>
          <cell r="D99">
            <v>1.8170542199999995</v>
          </cell>
          <cell r="E99">
            <v>2.6728019299999999</v>
          </cell>
          <cell r="F99">
            <v>0.83112062000000009</v>
          </cell>
          <cell r="G99">
            <v>3.0340200000000017</v>
          </cell>
          <cell r="H99">
            <v>1.6100000000000003</v>
          </cell>
          <cell r="I99">
            <v>5.0149999999999997</v>
          </cell>
          <cell r="J99">
            <v>10</v>
          </cell>
          <cell r="K99">
            <v>5</v>
          </cell>
          <cell r="L99">
            <v>5</v>
          </cell>
        </row>
        <row r="100">
          <cell r="A100" t="str">
            <v xml:space="preserve">      Total Other</v>
          </cell>
          <cell r="B100">
            <v>5.6800202699999982</v>
          </cell>
          <cell r="C100">
            <v>13.222841330000001</v>
          </cell>
          <cell r="D100">
            <v>11.156467599999999</v>
          </cell>
          <cell r="E100">
            <v>5.6452122999999998</v>
          </cell>
          <cell r="F100">
            <v>10.571045620000001</v>
          </cell>
          <cell r="G100">
            <v>11.823014000000002</v>
          </cell>
          <cell r="H100">
            <v>3.7210000000000001</v>
          </cell>
          <cell r="I100">
            <v>5.0149999999999997</v>
          </cell>
          <cell r="J100">
            <v>10</v>
          </cell>
          <cell r="K100">
            <v>5</v>
          </cell>
          <cell r="L100">
            <v>5</v>
          </cell>
        </row>
        <row r="102">
          <cell r="A102" t="str">
            <v>Total Nonaircraft</v>
          </cell>
          <cell r="B102">
            <v>90.368974279999989</v>
          </cell>
          <cell r="C102">
            <v>141.27304777999998</v>
          </cell>
          <cell r="D102">
            <v>125.74896288000001</v>
          </cell>
          <cell r="E102">
            <v>146.65472799</v>
          </cell>
          <cell r="F102">
            <v>174.22336299000003</v>
          </cell>
          <cell r="G102">
            <v>201.30880762428575</v>
          </cell>
          <cell r="H102">
            <v>203.89061195000002</v>
          </cell>
          <cell r="I102">
            <v>204.88829105849999</v>
          </cell>
          <cell r="J102">
            <v>212.26039996435</v>
          </cell>
          <cell r="K102">
            <v>193.67035056256751</v>
          </cell>
          <cell r="L102">
            <v>197.95386809069589</v>
          </cell>
        </row>
        <row r="104">
          <cell r="A104" t="str">
            <v>Adjustments</v>
          </cell>
          <cell r="B104">
            <v>0.71424277000005532</v>
          </cell>
          <cell r="C104">
            <v>12.522911220000083</v>
          </cell>
          <cell r="D104">
            <v>6.4259894099999997</v>
          </cell>
        </row>
        <row r="106">
          <cell r="A106" t="str">
            <v>Total Capital Spending</v>
          </cell>
          <cell r="B106">
            <v>1134.5999999999999</v>
          </cell>
          <cell r="C106">
            <v>997.8</v>
          </cell>
          <cell r="D106">
            <v>603.09999999999991</v>
          </cell>
          <cell r="E106">
            <v>1238.8200895400003</v>
          </cell>
          <cell r="F106">
            <v>1779.3297673300001</v>
          </cell>
          <cell r="G106">
            <v>1360.8812104742858</v>
          </cell>
          <cell r="H106">
            <v>1296.5428889499999</v>
          </cell>
          <cell r="I106">
            <v>1203.3207090585001</v>
          </cell>
          <cell r="J106">
            <v>828.29525396434997</v>
          </cell>
          <cell r="K106">
            <v>1181.1587375625675</v>
          </cell>
          <cell r="L106">
            <v>1189.3368910906959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workbookViewId="0"/>
  </sheetViews>
  <sheetFormatPr defaultRowHeight="14.25" x14ac:dyDescent="0.2"/>
  <cols>
    <col min="1" max="1" width="20.28515625" style="73" customWidth="1"/>
    <col min="2" max="2" width="13.7109375" style="73" customWidth="1"/>
    <col min="3" max="3" width="14" style="73" customWidth="1"/>
    <col min="4" max="4" width="12.28515625" style="73" customWidth="1"/>
    <col min="5" max="5" width="14.28515625" style="73" customWidth="1"/>
    <col min="6" max="6" width="14" style="73" customWidth="1"/>
    <col min="7" max="7" width="10.7109375" style="73" bestFit="1" customWidth="1"/>
    <col min="8" max="16384" width="9.140625" style="73"/>
  </cols>
  <sheetData>
    <row r="1" spans="1:8" ht="18" x14ac:dyDescent="0.25">
      <c r="A1" s="76" t="s">
        <v>67</v>
      </c>
    </row>
    <row r="2" spans="1:8" x14ac:dyDescent="0.2">
      <c r="A2" s="75"/>
    </row>
    <row r="3" spans="1:8" x14ac:dyDescent="0.2">
      <c r="A3" s="77" t="s">
        <v>75</v>
      </c>
    </row>
    <row r="5" spans="1:8" x14ac:dyDescent="0.2">
      <c r="A5" s="73" t="s">
        <v>89</v>
      </c>
      <c r="B5" s="74" t="s">
        <v>68</v>
      </c>
      <c r="C5" s="74" t="s">
        <v>72</v>
      </c>
      <c r="D5" s="74" t="s">
        <v>70</v>
      </c>
      <c r="E5" s="74" t="s">
        <v>71</v>
      </c>
      <c r="F5" s="74" t="s">
        <v>73</v>
      </c>
      <c r="G5" s="74" t="s">
        <v>69</v>
      </c>
    </row>
    <row r="7" spans="1:8" x14ac:dyDescent="0.2">
      <c r="A7" s="83" t="s">
        <v>74</v>
      </c>
      <c r="B7" s="84">
        <f>+'2013 ROIC Forward - 15% PS'!C62/1000</f>
        <v>1362.7425325522704</v>
      </c>
      <c r="C7" s="84">
        <f>'2013 ROIC Forward - 15% PS'!D62/1000</f>
        <v>1862.1857562744792</v>
      </c>
      <c r="D7" s="84">
        <f>'2013 ROIC Forward - 15% PS'!E62/1000</f>
        <v>375.06854026104378</v>
      </c>
      <c r="E7" s="84">
        <f>'2013 ROIC Forward - 15% PS'!F62/1000</f>
        <v>1107.8937036765431</v>
      </c>
      <c r="F7" s="84">
        <f>'2013 ROIC Forward - 15% PS'!G62/1000</f>
        <v>2248.6568396306498</v>
      </c>
      <c r="G7" s="84">
        <f>+'2013 ROIC Forward - 15% PS'!H62/1000</f>
        <v>1180.7622458497701</v>
      </c>
    </row>
    <row r="8" spans="1:8" x14ac:dyDescent="0.2">
      <c r="A8" s="73" t="s">
        <v>83</v>
      </c>
      <c r="B8" s="82">
        <f>+'2013 ROIC Forward - 15% PS'!C64/1000</f>
        <v>3703.69</v>
      </c>
      <c r="C8" s="82">
        <f>+'2013 ROIC Forward - 15% PS'!D64/1000</f>
        <v>3703.69</v>
      </c>
      <c r="D8" s="82">
        <f>+'2013 ROIC Forward - 15% PS'!E64/1000</f>
        <v>3703.69</v>
      </c>
      <c r="E8" s="82">
        <f>+'2013 ROIC Forward - 15% PS'!F64/1000</f>
        <v>3703.69</v>
      </c>
      <c r="F8" s="82">
        <f>+'2013 ROIC Forward - 15% PS'!G64/1000</f>
        <v>3703.69</v>
      </c>
      <c r="G8" s="82">
        <f>+'2013 ROIC Forward - 15% PS'!H64/1000</f>
        <v>3703.69</v>
      </c>
    </row>
    <row r="9" spans="1:8" x14ac:dyDescent="0.2">
      <c r="B9" s="82"/>
      <c r="C9" s="82"/>
      <c r="D9" s="82"/>
      <c r="E9" s="82"/>
      <c r="F9" s="82"/>
      <c r="G9" s="82"/>
    </row>
    <row r="10" spans="1:8" x14ac:dyDescent="0.2">
      <c r="A10" s="79" t="s">
        <v>76</v>
      </c>
      <c r="B10" s="82"/>
      <c r="C10" s="82"/>
      <c r="D10" s="82"/>
      <c r="E10" s="82"/>
      <c r="F10" s="82"/>
      <c r="G10" s="82"/>
    </row>
    <row r="11" spans="1:8" x14ac:dyDescent="0.2">
      <c r="A11" s="73" t="s">
        <v>77</v>
      </c>
      <c r="B11" s="82">
        <f>'2013 ROIC Forward - 15% PS'!C70/1000</f>
        <v>206.06137988284041</v>
      </c>
      <c r="C11" s="82">
        <f>'2013 ROIC Forward - 15% PS'!D70/1000</f>
        <v>280.97786344117156</v>
      </c>
      <c r="D11" s="82">
        <f>'2013 ROIC Forward - 15% PS'!E70/1000</f>
        <v>57.91028103915631</v>
      </c>
      <c r="E11" s="82">
        <f>'2013 ROIC Forward - 15% PS'!F70/1000</f>
        <v>167.83405555148101</v>
      </c>
      <c r="F11" s="82">
        <f>'2013 ROIC Forward - 15% PS'!G70/1000</f>
        <v>338.94852594459729</v>
      </c>
      <c r="G11" s="82">
        <f>'2013 ROIC Forward - 15% PS'!H70/1000</f>
        <v>178.76433687746538</v>
      </c>
    </row>
    <row r="12" spans="1:8" x14ac:dyDescent="0.2">
      <c r="A12" s="73" t="s">
        <v>78</v>
      </c>
      <c r="B12" s="82">
        <f>+'2013 ROIC - PS Tier Low'!C70/1000</f>
        <v>212.54850651045408</v>
      </c>
      <c r="C12" s="82">
        <f>+'2013 ROIC - PS Tier Low'!D70/1000</f>
        <v>323.0464390686198</v>
      </c>
      <c r="D12" s="82">
        <f>+'2013 ROIC - PS Tier Low'!E70/1000</f>
        <v>26.260281039156567</v>
      </c>
      <c r="E12" s="82">
        <f>+'2013 ROIC - PS Tier Low'!F70/1000</f>
        <v>161.57874073530863</v>
      </c>
      <c r="F12" s="82">
        <f>+'2013 ROIC - PS Tier Low'!G70/1000</f>
        <v>419.6642099076625</v>
      </c>
      <c r="G12" s="82">
        <f>+'2013 ROIC - PS Tier Low'!H70/1000</f>
        <v>176.152449169954</v>
      </c>
      <c r="H12" s="78"/>
    </row>
    <row r="13" spans="1:8" x14ac:dyDescent="0.2">
      <c r="A13" s="73" t="s">
        <v>79</v>
      </c>
      <c r="B13" s="82">
        <f>+'2013 ROIC - PS Tier Medium'!C70/1000</f>
        <v>189.5485065104541</v>
      </c>
      <c r="C13" s="82">
        <f>+'2013 ROIC - PS Tier Medium'!D70/1000</f>
        <v>300.0464390686198</v>
      </c>
      <c r="D13" s="82">
        <f>+'2013 ROIC - PS Tier Medium'!E70/1000</f>
        <v>19.506854026104378</v>
      </c>
      <c r="E13" s="82">
        <f>+'2013 ROIC - PS Tier Medium'!F70/1000</f>
        <v>138.5787407353086</v>
      </c>
      <c r="F13" s="82">
        <f>+'2013 ROIC - PS Tier Medium'!G70/1000</f>
        <v>396.6642099076625</v>
      </c>
      <c r="G13" s="82">
        <f>+'2013 ROIC - PS Tier Medium'!H70/1000</f>
        <v>153.152449169954</v>
      </c>
      <c r="H13" s="78"/>
    </row>
    <row r="14" spans="1:8" x14ac:dyDescent="0.2">
      <c r="A14" s="73" t="s">
        <v>80</v>
      </c>
      <c r="B14" s="82">
        <f>+'2013 ROIC - PS Tier High'!C70/1000</f>
        <v>159.54850651045408</v>
      </c>
      <c r="C14" s="82">
        <f>+'2013 ROIC - PS Tier High'!D70/1000</f>
        <v>270.0464390686198</v>
      </c>
      <c r="D14" s="82">
        <f>+'2013 ROIC - PS Tier High'!E70/1000</f>
        <v>16.006854026104378</v>
      </c>
      <c r="E14" s="82">
        <f>+'2013 ROIC - PS Tier High'!F70/1000</f>
        <v>108.57874073530859</v>
      </c>
      <c r="F14" s="82">
        <f>+'2013 ROIC - PS Tier High'!G70/1000</f>
        <v>366.6642099076625</v>
      </c>
      <c r="G14" s="82">
        <f>+'2013 ROIC - PS Tier High'!H70/1000</f>
        <v>123.15244916995401</v>
      </c>
      <c r="H14" s="78"/>
    </row>
    <row r="15" spans="1:8" x14ac:dyDescent="0.2">
      <c r="A15" s="73" t="s">
        <v>81</v>
      </c>
      <c r="B15" s="82">
        <f>+'2013 ROIC - PS WACC-ROIC'!C70/1000</f>
        <v>153.1856331380676</v>
      </c>
      <c r="C15" s="82">
        <f>+'2013 ROIC - PS WACC-ROIC'!D70/1000</f>
        <v>278.0464390686198</v>
      </c>
      <c r="D15" s="82">
        <f>+'2013 ROIC - PS WACC-ROIC'!E70/1000</f>
        <v>0</v>
      </c>
      <c r="E15" s="82">
        <f>+'2013 ROIC - PS WACC-ROIC'!F70/1000</f>
        <v>101.5787407353086</v>
      </c>
      <c r="F15" s="82">
        <f>+'2013 ROIC - PS WACC-ROIC'!G70/1000</f>
        <v>374.6642099076625</v>
      </c>
      <c r="G15" s="82">
        <f>+'2013 ROIC - PS WACC-ROIC'!H70/1000</f>
        <v>116.15244916995401</v>
      </c>
      <c r="H15" s="78"/>
    </row>
    <row r="16" spans="1:8" x14ac:dyDescent="0.2">
      <c r="B16" s="78"/>
      <c r="C16" s="78"/>
      <c r="D16" s="78"/>
      <c r="E16" s="78"/>
      <c r="F16" s="78"/>
      <c r="G16" s="78"/>
      <c r="H16" s="78"/>
    </row>
    <row r="17" spans="1:7" x14ac:dyDescent="0.2">
      <c r="A17" s="79" t="s">
        <v>82</v>
      </c>
    </row>
    <row r="18" spans="1:7" x14ac:dyDescent="0.2">
      <c r="A18" s="73" t="s">
        <v>77</v>
      </c>
      <c r="B18" s="81">
        <f>B11/B$7</f>
        <v>0.15121079364633142</v>
      </c>
      <c r="C18" s="81">
        <f t="shared" ref="C18:G18" si="0">C11/C$7</f>
        <v>0.15088605553685508</v>
      </c>
      <c r="D18" s="81">
        <f t="shared" si="0"/>
        <v>0.1543991959412308</v>
      </c>
      <c r="E18" s="81">
        <f t="shared" si="0"/>
        <v>0.15148931255275125</v>
      </c>
      <c r="F18" s="81">
        <f t="shared" si="0"/>
        <v>0.15073377136560812</v>
      </c>
      <c r="G18" s="81">
        <f t="shared" si="0"/>
        <v>0.15139740240323521</v>
      </c>
    </row>
    <row r="19" spans="1:7" x14ac:dyDescent="0.2">
      <c r="A19" s="73" t="s">
        <v>78</v>
      </c>
      <c r="B19" s="81">
        <f t="shared" ref="B19:G19" si="1">B12/B$7</f>
        <v>0.15597114013339963</v>
      </c>
      <c r="C19" s="81">
        <f t="shared" si="1"/>
        <v>0.17347702181704583</v>
      </c>
      <c r="D19" s="81">
        <f t="shared" si="1"/>
        <v>7.001461925033671E-2</v>
      </c>
      <c r="E19" s="81">
        <f t="shared" si="1"/>
        <v>0.14584317989993978</v>
      </c>
      <c r="F19" s="81">
        <f t="shared" si="1"/>
        <v>0.18662883660656462</v>
      </c>
      <c r="G19" s="81">
        <f t="shared" si="1"/>
        <v>0.14918536715507932</v>
      </c>
    </row>
    <row r="20" spans="1:7" x14ac:dyDescent="0.2">
      <c r="A20" s="73" t="s">
        <v>79</v>
      </c>
      <c r="B20" s="81">
        <f t="shared" ref="B20:G20" si="2">B13/B$7</f>
        <v>0.1390934105178695</v>
      </c>
      <c r="C20" s="81">
        <f t="shared" si="2"/>
        <v>0.16112594463663918</v>
      </c>
      <c r="D20" s="81">
        <f t="shared" si="2"/>
        <v>5.2008771550202032E-2</v>
      </c>
      <c r="E20" s="81">
        <f t="shared" si="2"/>
        <v>0.12508306552824999</v>
      </c>
      <c r="F20" s="81">
        <f t="shared" si="2"/>
        <v>0.17640050847990485</v>
      </c>
      <c r="G20" s="81">
        <f t="shared" si="2"/>
        <v>0.12970642456452641</v>
      </c>
    </row>
    <row r="21" spans="1:7" x14ac:dyDescent="0.2">
      <c r="A21" s="73" t="s">
        <v>80</v>
      </c>
      <c r="B21" s="81">
        <f t="shared" ref="B21:G21" si="3">B14/B$7</f>
        <v>0.11707898058456931</v>
      </c>
      <c r="C21" s="81">
        <f t="shared" si="3"/>
        <v>0.14501584396654357</v>
      </c>
      <c r="D21" s="81">
        <f t="shared" si="3"/>
        <v>4.2677143796074644E-2</v>
      </c>
      <c r="E21" s="81">
        <f t="shared" si="3"/>
        <v>9.8004655478219849E-2</v>
      </c>
      <c r="F21" s="81">
        <f t="shared" si="3"/>
        <v>0.16305921092339215</v>
      </c>
      <c r="G21" s="81">
        <f t="shared" si="3"/>
        <v>0.1042991081420661</v>
      </c>
    </row>
    <row r="22" spans="1:7" x14ac:dyDescent="0.2">
      <c r="A22" s="73" t="s">
        <v>81</v>
      </c>
      <c r="B22" s="81">
        <f t="shared" ref="B22:G22" si="4">B15/B$7</f>
        <v>0.11240981291687385</v>
      </c>
      <c r="C22" s="81">
        <f t="shared" si="4"/>
        <v>0.14931187081190239</v>
      </c>
      <c r="D22" s="81">
        <f t="shared" si="4"/>
        <v>0</v>
      </c>
      <c r="E22" s="81">
        <f t="shared" si="4"/>
        <v>9.1686359799879491E-2</v>
      </c>
      <c r="F22" s="81">
        <f t="shared" si="4"/>
        <v>0.16661689027179552</v>
      </c>
      <c r="G22" s="81">
        <f t="shared" si="4"/>
        <v>9.8370734310158692E-2</v>
      </c>
    </row>
    <row r="24" spans="1:7" x14ac:dyDescent="0.2">
      <c r="A24" s="79" t="s">
        <v>84</v>
      </c>
    </row>
    <row r="25" spans="1:7" x14ac:dyDescent="0.2">
      <c r="A25" s="73" t="s">
        <v>77</v>
      </c>
      <c r="B25" s="80">
        <f>B11/B$8</f>
        <v>5.5636778424447079E-2</v>
      </c>
      <c r="C25" s="80">
        <f t="shared" ref="C25:G25" si="5">C11/C$8</f>
        <v>7.5864303827040486E-2</v>
      </c>
      <c r="D25" s="80">
        <f t="shared" si="5"/>
        <v>1.5635833733157016E-2</v>
      </c>
      <c r="E25" s="80">
        <f t="shared" si="5"/>
        <v>4.5315362665741737E-2</v>
      </c>
      <c r="F25" s="80">
        <f t="shared" si="5"/>
        <v>9.1516440615871553E-2</v>
      </c>
      <c r="G25" s="80">
        <f t="shared" si="5"/>
        <v>4.8266549543148962E-2</v>
      </c>
    </row>
    <row r="26" spans="1:7" x14ac:dyDescent="0.2">
      <c r="A26" s="73" t="s">
        <v>78</v>
      </c>
      <c r="B26" s="80">
        <f t="shared" ref="B26:G29" si="6">B12/B$8</f>
        <v>5.7388309094566249E-2</v>
      </c>
      <c r="C26" s="80">
        <f t="shared" si="6"/>
        <v>8.7222861273114058E-2</v>
      </c>
      <c r="D26" s="80">
        <f t="shared" si="6"/>
        <v>7.0903021146900974E-3</v>
      </c>
      <c r="E26" s="80">
        <f t="shared" si="6"/>
        <v>4.3626421416292568E-2</v>
      </c>
      <c r="F26" s="80">
        <f t="shared" si="6"/>
        <v>0.11330975592116578</v>
      </c>
      <c r="G26" s="80">
        <f t="shared" si="6"/>
        <v>4.7561337252835414E-2</v>
      </c>
    </row>
    <row r="27" spans="1:7" x14ac:dyDescent="0.2">
      <c r="A27" s="73" t="s">
        <v>79</v>
      </c>
      <c r="B27" s="80">
        <f t="shared" si="6"/>
        <v>5.1178286117481243E-2</v>
      </c>
      <c r="C27" s="80">
        <f t="shared" si="6"/>
        <v>8.1012838296029038E-2</v>
      </c>
      <c r="D27" s="80">
        <f t="shared" si="6"/>
        <v>5.2668700744674573E-3</v>
      </c>
      <c r="E27" s="80">
        <f t="shared" si="6"/>
        <v>3.7416398439207549E-2</v>
      </c>
      <c r="F27" s="80">
        <f t="shared" si="6"/>
        <v>0.10709973294408076</v>
      </c>
      <c r="G27" s="80">
        <f t="shared" si="6"/>
        <v>4.1351314275750402E-2</v>
      </c>
    </row>
    <row r="28" spans="1:7" x14ac:dyDescent="0.2">
      <c r="A28" s="73" t="s">
        <v>80</v>
      </c>
      <c r="B28" s="80">
        <f t="shared" si="6"/>
        <v>4.3078256147370347E-2</v>
      </c>
      <c r="C28" s="80">
        <f t="shared" si="6"/>
        <v>7.2912808325918149E-2</v>
      </c>
      <c r="D28" s="80">
        <f t="shared" si="6"/>
        <v>4.3218665779545208E-3</v>
      </c>
      <c r="E28" s="80">
        <f t="shared" si="6"/>
        <v>2.9316368469096653E-2</v>
      </c>
      <c r="F28" s="80">
        <f t="shared" si="6"/>
        <v>9.8999702973969872E-2</v>
      </c>
      <c r="G28" s="80">
        <f t="shared" si="6"/>
        <v>3.3251284305639513E-2</v>
      </c>
    </row>
    <row r="29" spans="1:7" x14ac:dyDescent="0.2">
      <c r="A29" s="73" t="s">
        <v>81</v>
      </c>
      <c r="B29" s="80">
        <f t="shared" si="6"/>
        <v>4.1360273980291976E-2</v>
      </c>
      <c r="C29" s="80">
        <f t="shared" si="6"/>
        <v>7.5072816317947724E-2</v>
      </c>
      <c r="D29" s="80">
        <f t="shared" si="6"/>
        <v>0</v>
      </c>
      <c r="E29" s="80">
        <f t="shared" si="6"/>
        <v>2.7426361476070783E-2</v>
      </c>
      <c r="F29" s="80">
        <f t="shared" si="6"/>
        <v>0.10115971096599945</v>
      </c>
      <c r="G29" s="80">
        <f t="shared" si="6"/>
        <v>3.1361277312613636E-2</v>
      </c>
    </row>
    <row r="31" spans="1:7" x14ac:dyDescent="0.2">
      <c r="A31" s="83" t="s">
        <v>85</v>
      </c>
      <c r="B31" s="84">
        <f>'2013 ROIC Forward - 15% PS'!C66/1000</f>
        <v>262.48599999999999</v>
      </c>
      <c r="C31" s="84">
        <f>'2013 ROIC Forward - 15% PS'!D66/1000</f>
        <v>262.48599999999999</v>
      </c>
      <c r="D31" s="84">
        <f>'2013 ROIC Forward - 15% PS'!E66/1000</f>
        <v>262.48599999999999</v>
      </c>
      <c r="E31" s="84">
        <f>'2013 ROIC Forward - 15% PS'!F66/1000</f>
        <v>262.48599999999999</v>
      </c>
      <c r="F31" s="84">
        <f>'2013 ROIC Forward - 15% PS'!G66/1000</f>
        <v>262.48599999999999</v>
      </c>
      <c r="G31" s="84">
        <f>'2013 ROIC Forward - 15% PS'!H66/1000</f>
        <v>262.48599999999999</v>
      </c>
    </row>
    <row r="33" spans="1:7" x14ac:dyDescent="0.2">
      <c r="A33" s="79" t="s">
        <v>86</v>
      </c>
      <c r="B33" s="82"/>
      <c r="C33" s="82"/>
      <c r="D33" s="82"/>
      <c r="E33" s="82"/>
      <c r="F33" s="82"/>
      <c r="G33" s="82"/>
    </row>
    <row r="34" spans="1:7" x14ac:dyDescent="0.2">
      <c r="A34" s="73" t="s">
        <v>77</v>
      </c>
      <c r="B34" s="82">
        <f>B$31+B11</f>
        <v>468.5473798828404</v>
      </c>
      <c r="C34" s="82">
        <f t="shared" ref="C34:G34" si="7">C$31+C11</f>
        <v>543.4638634411715</v>
      </c>
      <c r="D34" s="82">
        <f t="shared" si="7"/>
        <v>320.39628103915629</v>
      </c>
      <c r="E34" s="82">
        <f t="shared" si="7"/>
        <v>430.320055551481</v>
      </c>
      <c r="F34" s="82">
        <f t="shared" si="7"/>
        <v>601.43452594459723</v>
      </c>
      <c r="G34" s="82">
        <f t="shared" si="7"/>
        <v>441.25033687746537</v>
      </c>
    </row>
    <row r="35" spans="1:7" x14ac:dyDescent="0.2">
      <c r="A35" s="73" t="s">
        <v>78</v>
      </c>
      <c r="B35" s="82">
        <f t="shared" ref="B35:G35" si="8">B$31+B12</f>
        <v>475.03450651045409</v>
      </c>
      <c r="C35" s="82">
        <f t="shared" si="8"/>
        <v>585.53243906861985</v>
      </c>
      <c r="D35" s="82">
        <f t="shared" si="8"/>
        <v>288.74628103915654</v>
      </c>
      <c r="E35" s="82">
        <f t="shared" si="8"/>
        <v>424.06474073530865</v>
      </c>
      <c r="F35" s="82">
        <f t="shared" si="8"/>
        <v>682.15020990766243</v>
      </c>
      <c r="G35" s="82">
        <f t="shared" si="8"/>
        <v>438.63844916995401</v>
      </c>
    </row>
    <row r="36" spans="1:7" x14ac:dyDescent="0.2">
      <c r="A36" s="73" t="s">
        <v>79</v>
      </c>
      <c r="B36" s="82">
        <f t="shared" ref="B36:G36" si="9">B$31+B13</f>
        <v>452.03450651045409</v>
      </c>
      <c r="C36" s="82">
        <f t="shared" si="9"/>
        <v>562.53243906861985</v>
      </c>
      <c r="D36" s="82">
        <f t="shared" si="9"/>
        <v>281.9928540261044</v>
      </c>
      <c r="E36" s="82">
        <f t="shared" si="9"/>
        <v>401.06474073530859</v>
      </c>
      <c r="F36" s="82">
        <f t="shared" si="9"/>
        <v>659.15020990766243</v>
      </c>
      <c r="G36" s="82">
        <f t="shared" si="9"/>
        <v>415.63844916995401</v>
      </c>
    </row>
    <row r="37" spans="1:7" x14ac:dyDescent="0.2">
      <c r="A37" s="73" t="s">
        <v>80</v>
      </c>
      <c r="B37" s="82">
        <f t="shared" ref="B37:G37" si="10">B$31+B14</f>
        <v>422.03450651045409</v>
      </c>
      <c r="C37" s="82">
        <f t="shared" si="10"/>
        <v>532.53243906861985</v>
      </c>
      <c r="D37" s="82">
        <f t="shared" si="10"/>
        <v>278.4928540261044</v>
      </c>
      <c r="E37" s="82">
        <f t="shared" si="10"/>
        <v>371.06474073530859</v>
      </c>
      <c r="F37" s="82">
        <f t="shared" si="10"/>
        <v>629.15020990766243</v>
      </c>
      <c r="G37" s="82">
        <f t="shared" si="10"/>
        <v>385.63844916995401</v>
      </c>
    </row>
    <row r="38" spans="1:7" x14ac:dyDescent="0.2">
      <c r="A38" s="73" t="s">
        <v>81</v>
      </c>
      <c r="B38" s="82">
        <f t="shared" ref="B38:G38" si="11">B$31+B15</f>
        <v>415.67163313806759</v>
      </c>
      <c r="C38" s="82">
        <f t="shared" si="11"/>
        <v>540.53243906861985</v>
      </c>
      <c r="D38" s="82">
        <f t="shared" si="11"/>
        <v>262.48599999999999</v>
      </c>
      <c r="E38" s="82">
        <f t="shared" si="11"/>
        <v>364.06474073530859</v>
      </c>
      <c r="F38" s="82">
        <f t="shared" si="11"/>
        <v>637.15020990766243</v>
      </c>
      <c r="G38" s="82">
        <f t="shared" si="11"/>
        <v>378.63844916995401</v>
      </c>
    </row>
    <row r="40" spans="1:7" x14ac:dyDescent="0.2">
      <c r="A40" s="79" t="s">
        <v>87</v>
      </c>
    </row>
    <row r="41" spans="1:7" x14ac:dyDescent="0.2">
      <c r="A41" s="73" t="s">
        <v>77</v>
      </c>
      <c r="B41" s="80">
        <f>B34/B$8</f>
        <v>0.12650826064893131</v>
      </c>
      <c r="C41" s="80">
        <f t="shared" ref="C41:G41" si="12">C34/C$8</f>
        <v>0.14673578605152468</v>
      </c>
      <c r="D41" s="80">
        <f t="shared" si="12"/>
        <v>8.6507315957641245E-2</v>
      </c>
      <c r="E41" s="80">
        <f t="shared" si="12"/>
        <v>0.11618684489022596</v>
      </c>
      <c r="F41" s="80">
        <f t="shared" si="12"/>
        <v>0.16238792284035575</v>
      </c>
      <c r="G41" s="80">
        <f t="shared" si="12"/>
        <v>0.11913803176763318</v>
      </c>
    </row>
    <row r="42" spans="1:7" x14ac:dyDescent="0.2">
      <c r="A42" s="73" t="s">
        <v>78</v>
      </c>
      <c r="B42" s="80">
        <f t="shared" ref="B42:G45" si="13">B35/B$8</f>
        <v>0.12825979131905049</v>
      </c>
      <c r="C42" s="80">
        <f t="shared" si="13"/>
        <v>0.15809434349759829</v>
      </c>
      <c r="D42" s="80">
        <f t="shared" si="13"/>
        <v>7.796178433917432E-2</v>
      </c>
      <c r="E42" s="80">
        <f t="shared" si="13"/>
        <v>0.1144979036407768</v>
      </c>
      <c r="F42" s="80">
        <f t="shared" si="13"/>
        <v>0.18418123814564999</v>
      </c>
      <c r="G42" s="80">
        <f t="shared" si="13"/>
        <v>0.11843281947731965</v>
      </c>
    </row>
    <row r="43" spans="1:7" x14ac:dyDescent="0.2">
      <c r="A43" s="73" t="s">
        <v>79</v>
      </c>
      <c r="B43" s="80">
        <f t="shared" si="13"/>
        <v>0.12204976834196547</v>
      </c>
      <c r="C43" s="80">
        <f t="shared" si="13"/>
        <v>0.15188432052051329</v>
      </c>
      <c r="D43" s="80">
        <f t="shared" si="13"/>
        <v>7.6138352298951689E-2</v>
      </c>
      <c r="E43" s="80">
        <f t="shared" si="13"/>
        <v>0.10828788066369177</v>
      </c>
      <c r="F43" s="80">
        <f t="shared" si="13"/>
        <v>0.17797121516856498</v>
      </c>
      <c r="G43" s="80">
        <f t="shared" si="13"/>
        <v>0.11222279650023463</v>
      </c>
    </row>
    <row r="44" spans="1:7" x14ac:dyDescent="0.2">
      <c r="A44" s="73" t="s">
        <v>80</v>
      </c>
      <c r="B44" s="80">
        <f t="shared" si="13"/>
        <v>0.11394973837185458</v>
      </c>
      <c r="C44" s="80">
        <f t="shared" si="13"/>
        <v>0.1437842905504024</v>
      </c>
      <c r="D44" s="80">
        <f t="shared" si="13"/>
        <v>7.5193348802438761E-2</v>
      </c>
      <c r="E44" s="80">
        <f t="shared" si="13"/>
        <v>0.10018785069358088</v>
      </c>
      <c r="F44" s="80">
        <f t="shared" si="13"/>
        <v>0.16987118519845409</v>
      </c>
      <c r="G44" s="80">
        <f t="shared" si="13"/>
        <v>0.10412276653012374</v>
      </c>
    </row>
    <row r="45" spans="1:7" x14ac:dyDescent="0.2">
      <c r="A45" s="73" t="s">
        <v>81</v>
      </c>
      <c r="B45" s="80">
        <f t="shared" si="13"/>
        <v>0.11223175620477621</v>
      </c>
      <c r="C45" s="80">
        <f t="shared" si="13"/>
        <v>0.14594429854243196</v>
      </c>
      <c r="D45" s="80">
        <f t="shared" si="13"/>
        <v>7.0871482224484222E-2</v>
      </c>
      <c r="E45" s="80">
        <f t="shared" si="13"/>
        <v>9.8297843700555013E-2</v>
      </c>
      <c r="F45" s="80">
        <f t="shared" si="13"/>
        <v>0.17203119319048366</v>
      </c>
      <c r="G45" s="80">
        <f t="shared" si="13"/>
        <v>0.10223275953709787</v>
      </c>
    </row>
    <row r="47" spans="1:7" x14ac:dyDescent="0.2">
      <c r="A47" s="79" t="s">
        <v>90</v>
      </c>
      <c r="B47" s="82"/>
      <c r="C47" s="82"/>
      <c r="D47" s="82"/>
      <c r="E47" s="82"/>
      <c r="F47" s="82"/>
      <c r="G47" s="82"/>
    </row>
    <row r="48" spans="1:7" x14ac:dyDescent="0.2">
      <c r="A48" s="73" t="s">
        <v>77</v>
      </c>
      <c r="B48" s="82">
        <f>+'2013 ROIC Forward - 15% PS'!C50/1000</f>
        <v>718.95841497157392</v>
      </c>
      <c r="C48" s="82">
        <f>+'2013 ROIC Forward - 15% PS'!D50/1000</f>
        <v>982.83154156041792</v>
      </c>
      <c r="D48" s="82">
        <f>+'2013 ROIC Forward - 15% PS'!E50/1000</f>
        <v>197.13608959484708</v>
      </c>
      <c r="E48" s="82">
        <f>+'2013 ROIC Forward - 15% PS'!F50/1000</f>
        <v>584.31296562146576</v>
      </c>
      <c r="F48" s="82">
        <f>+'2013 ROIC Forward - 15% PS'!G50/1000</f>
        <v>1187.0175796476854</v>
      </c>
      <c r="G48" s="82">
        <f>+'2013 ROIC Forward - 15% PS'!H50/1000</f>
        <v>622.81193635515422</v>
      </c>
    </row>
    <row r="49" spans="1:7" x14ac:dyDescent="0.2">
      <c r="A49" s="73" t="s">
        <v>78</v>
      </c>
      <c r="B49" s="82">
        <f>+'2013 ROIC - PS Tier Low'!C50/1000</f>
        <v>714.92621105163903</v>
      </c>
      <c r="C49" s="82">
        <f>+'2013 ROIC - PS Tier Low'!D50/1000</f>
        <v>956.68297297397555</v>
      </c>
      <c r="D49" s="82">
        <f>+'2013 ROIC - PS Tier Low'!E50/1000</f>
        <v>216.80878312956531</v>
      </c>
      <c r="E49" s="82">
        <f>+'2013 ROIC - PS Tier Low'!F50/1000</f>
        <v>588.20108225153592</v>
      </c>
      <c r="F49" s="82">
        <f>+'2013 ROIC - PS Tier Low'!G50/1000</f>
        <v>1136.8471242274475</v>
      </c>
      <c r="G49" s="82">
        <f>+'2013 ROIC - PS Tier Low'!H50/1000</f>
        <v>624.43540764794921</v>
      </c>
    </row>
    <row r="50" spans="1:7" x14ac:dyDescent="0.2">
      <c r="A50" s="73" t="s">
        <v>79</v>
      </c>
      <c r="B50" s="82">
        <f>+'2013 ROIC - PS Tier Medium'!C50/1000</f>
        <v>729.22232325696348</v>
      </c>
      <c r="C50" s="82">
        <f>+'2013 ROIC - PS Tier Medium'!D50/1000</f>
        <v>970.9790851793</v>
      </c>
      <c r="D50" s="82">
        <f>+'2013 ROIC - PS Tier Medium'!E50/1000</f>
        <v>221.00651140561067</v>
      </c>
      <c r="E50" s="82">
        <f>+'2013 ROIC - PS Tier Medium'!F50/1000</f>
        <v>602.49719445686037</v>
      </c>
      <c r="F50" s="82">
        <f>+'2013 ROIC - PS Tier Medium'!G50/1000</f>
        <v>1151.1432364327716</v>
      </c>
      <c r="G50" s="82">
        <f>+'2013 ROIC - PS Tier Medium'!H50/1000</f>
        <v>638.73151985327365</v>
      </c>
    </row>
    <row r="51" spans="1:7" x14ac:dyDescent="0.2">
      <c r="A51" s="73" t="s">
        <v>80</v>
      </c>
      <c r="B51" s="82">
        <f>+'2013 ROIC - PS Tier High'!C50/1000</f>
        <v>747.86942613347367</v>
      </c>
      <c r="C51" s="82">
        <f>+'2013 ROIC - PS Tier High'!D50/1000</f>
        <v>989.6261880558103</v>
      </c>
      <c r="D51" s="82">
        <f>+'2013 ROIC - PS Tier High'!E50/1000</f>
        <v>223.18200674120351</v>
      </c>
      <c r="E51" s="82">
        <f>+'2013 ROIC - PS Tier High'!F50/1000</f>
        <v>621.14429733337056</v>
      </c>
      <c r="F51" s="82">
        <f>+'2013 ROIC - PS Tier High'!G50/1000</f>
        <v>1169.7903393092822</v>
      </c>
      <c r="G51" s="82">
        <f>+'2013 ROIC - PS Tier High'!H50/1000</f>
        <v>657.37862272978373</v>
      </c>
    </row>
    <row r="52" spans="1:7" x14ac:dyDescent="0.2">
      <c r="A52" s="73" t="s">
        <v>81</v>
      </c>
      <c r="B52" s="82">
        <f>+'2013 ROIC - PS WACC-ROIC'!C50/1000</f>
        <v>751.82439794564277</v>
      </c>
      <c r="C52" s="82">
        <f>+'2013 ROIC - PS WACC-ROIC'!D50/1000</f>
        <v>984.65362728874084</v>
      </c>
      <c r="D52" s="82">
        <f>+'2013 ROIC - PS WACC-ROIC'!E50/1000</f>
        <v>233.13138853300569</v>
      </c>
      <c r="E52" s="82">
        <f>+'2013 ROIC - PS WACC-ROIC'!F50/1000</f>
        <v>625.49528800455619</v>
      </c>
      <c r="F52" s="82">
        <f>+'2013 ROIC - PS WACC-ROIC'!G50/1000</f>
        <v>1164.8177785422126</v>
      </c>
      <c r="G52" s="82">
        <f>+'2013 ROIC - PS WACC-ROIC'!H50/1000</f>
        <v>661.72961340096947</v>
      </c>
    </row>
    <row r="54" spans="1:7" x14ac:dyDescent="0.2">
      <c r="A54" s="79" t="s">
        <v>88</v>
      </c>
    </row>
    <row r="55" spans="1:7" x14ac:dyDescent="0.2">
      <c r="A55" s="73" t="s">
        <v>77</v>
      </c>
      <c r="B55" s="80">
        <f>+'2013 ROIC Forward - 15% PS'!C25</f>
        <v>0.11705430618282973</v>
      </c>
      <c r="C55" s="80">
        <f>+'2013 ROIC Forward - 15% PS'!D25</f>
        <v>0.14996271367361794</v>
      </c>
      <c r="D55" s="80">
        <f>+'2013 ROIC Forward - 15% PS'!E25</f>
        <v>4.9852546978224235E-2</v>
      </c>
      <c r="E55" s="80">
        <f>+'2013 ROIC Forward - 15% PS'!F25</f>
        <v>9.9988720093485223E-2</v>
      </c>
      <c r="F55" s="80">
        <f>+'2013 ROIC Forward - 15% PS'!G25</f>
        <v>0.17495186436572843</v>
      </c>
      <c r="G55" s="80">
        <f>+'2013 ROIC Forward - 15% PS'!H25</f>
        <v>0.10488740495841899</v>
      </c>
    </row>
    <row r="56" spans="1:7" x14ac:dyDescent="0.2">
      <c r="A56" s="73" t="s">
        <v>78</v>
      </c>
      <c r="B56" s="80">
        <f>+'2013 ROIC - PS Tier Low'!C25</f>
        <v>0.11654596016136068</v>
      </c>
      <c r="C56" s="80">
        <f>+'2013 ROIC - PS Tier Low'!D25</f>
        <v>0.14673286189385237</v>
      </c>
      <c r="D56" s="80">
        <f>+'2013 ROIC - PS Tier Low'!E25</f>
        <v>5.2438849583941231E-2</v>
      </c>
      <c r="E56" s="80">
        <f>+'2013 ROIC - PS Tier Low'!F25</f>
        <v>0.10048415154757252</v>
      </c>
      <c r="F56" s="80">
        <f>+'2013 ROIC - PS Tier Low'!G25</f>
        <v>0.1688495944843145</v>
      </c>
      <c r="G56" s="80">
        <f>+'2013 ROIC - PS Tier Low'!H25</f>
        <v>0.10509364039638212</v>
      </c>
    </row>
    <row r="57" spans="1:7" x14ac:dyDescent="0.2">
      <c r="A57" s="73" t="s">
        <v>79</v>
      </c>
      <c r="B57" s="80">
        <f>+'2013 ROIC - PS Tier Medium'!C25</f>
        <v>0.11834754082275771</v>
      </c>
      <c r="C57" s="80">
        <f>+'2013 ROIC - PS Tier Medium'!D25</f>
        <v>0.14849954929583842</v>
      </c>
      <c r="D57" s="80">
        <f>+'2013 ROIC - PS Tier Medium'!E25</f>
        <v>5.2990164147146308E-2</v>
      </c>
      <c r="E57" s="80">
        <f>+'2013 ROIC - PS Tier Medium'!F25</f>
        <v>0.10230443716867167</v>
      </c>
      <c r="F57" s="80">
        <f>+'2013 ROIC - PS Tier Medium'!G25</f>
        <v>0.17059093345210855</v>
      </c>
      <c r="G57" s="80">
        <f>+'2013 ROIC - PS Tier Medium'!H25</f>
        <v>0.10690854810769698</v>
      </c>
    </row>
    <row r="58" spans="1:7" x14ac:dyDescent="0.2">
      <c r="A58" s="73" t="s">
        <v>80</v>
      </c>
      <c r="B58" s="80">
        <f>+'2013 ROIC - PS Tier High'!C25</f>
        <v>0.12069428522168792</v>
      </c>
      <c r="C58" s="80">
        <f>+'2013 ROIC - PS Tier High'!D25</f>
        <v>0.15080087159625277</v>
      </c>
      <c r="D58" s="80">
        <f>+'2013 ROIC - PS Tier High'!E25</f>
        <v>5.3275810343390996E-2</v>
      </c>
      <c r="E58" s="80">
        <f>+'2013 ROIC - PS Tier High'!F25</f>
        <v>0.10467553027662355</v>
      </c>
      <c r="F58" s="80">
        <f>+'2013 ROIC - PS Tier High'!G25</f>
        <v>0.17285925801641397</v>
      </c>
      <c r="G58" s="80">
        <f>+'2013 ROIC - PS Tier High'!H25</f>
        <v>0.10927264068327859</v>
      </c>
    </row>
    <row r="59" spans="1:7" x14ac:dyDescent="0.2">
      <c r="A59" s="73" t="s">
        <v>81</v>
      </c>
      <c r="B59" s="80">
        <f>+'2013 ROIC - PS WACC-ROIC'!C25</f>
        <v>0.12119156306677824</v>
      </c>
      <c r="C59" s="80">
        <f>+'2013 ROIC - PS WACC-ROIC'!D25</f>
        <v>0.15018752316409192</v>
      </c>
      <c r="D59" s="80">
        <f>+'2013 ROIC - PS WACC-ROIC'!E25</f>
        <v>5.4581523994050564E-2</v>
      </c>
      <c r="E59" s="80">
        <f>+'2013 ROIC - PS WACC-ROIC'!F25</f>
        <v>0.10522826609291427</v>
      </c>
      <c r="F59" s="80">
        <f>+'2013 ROIC - PS WACC-ROIC'!G25</f>
        <v>0.17225470174781959</v>
      </c>
      <c r="G59" s="80">
        <f>+'2013 ROIC - PS WACC-ROIC'!H25</f>
        <v>0.10982374533944639</v>
      </c>
    </row>
  </sheetData>
  <pageMargins left="0.45" right="0.45" top="0.75" bottom="0.75" header="0.3" footer="0.3"/>
  <pageSetup scale="9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4">
    <pageSetUpPr fitToPage="1"/>
  </sheetPr>
  <dimension ref="A1:K76"/>
  <sheetViews>
    <sheetView workbookViewId="0">
      <pane xSplit="1" ySplit="5" topLeftCell="B6" activePane="bottomRight" state="frozen"/>
      <selection activeCell="J113" sqref="J113"/>
      <selection pane="topRight" activeCell="J113" sqref="J113"/>
      <selection pane="bottomLeft" activeCell="J113" sqref="J113"/>
      <selection pane="bottomRight" activeCell="H17" sqref="H17"/>
    </sheetView>
  </sheetViews>
  <sheetFormatPr defaultRowHeight="15" x14ac:dyDescent="0.25"/>
  <cols>
    <col min="1" max="1" width="32.5703125" style="2" customWidth="1"/>
    <col min="2" max="6" width="11.42578125" style="2" customWidth="1"/>
    <col min="7" max="8" width="12" style="2" customWidth="1"/>
    <col min="9" max="9" width="12" style="2" hidden="1" customWidth="1"/>
    <col min="10" max="10" width="1.85546875" style="3" customWidth="1"/>
    <col min="11" max="19" width="9.140625" style="2" customWidth="1"/>
    <col min="20" max="16384" width="9.140625" style="2"/>
  </cols>
  <sheetData>
    <row r="1" spans="1:11" ht="15.75" x14ac:dyDescent="0.25">
      <c r="A1" s="1" t="s">
        <v>53</v>
      </c>
    </row>
    <row r="2" spans="1:11" x14ac:dyDescent="0.25">
      <c r="A2" s="4" t="s">
        <v>0</v>
      </c>
      <c r="B2" s="5"/>
      <c r="C2" s="5"/>
      <c r="D2" s="5"/>
      <c r="E2" s="5"/>
      <c r="F2" s="5"/>
      <c r="G2" s="5"/>
      <c r="H2" s="5"/>
      <c r="I2" s="5"/>
    </row>
    <row r="3" spans="1:11" x14ac:dyDescent="0.25">
      <c r="B3" s="7"/>
      <c r="C3" s="7"/>
      <c r="D3" s="7"/>
      <c r="E3" s="7"/>
      <c r="F3" s="7"/>
      <c r="G3" s="7"/>
      <c r="H3" s="7"/>
      <c r="I3" s="7"/>
      <c r="J3" s="8"/>
    </row>
    <row r="4" spans="1:11" x14ac:dyDescent="0.25">
      <c r="A4" s="9"/>
      <c r="B4" s="10"/>
      <c r="C4" s="10"/>
      <c r="D4" s="10">
        <v>0.15</v>
      </c>
      <c r="E4" s="10">
        <v>0.05</v>
      </c>
      <c r="F4" s="10">
        <v>0.1</v>
      </c>
      <c r="G4" s="11">
        <v>0.17499999999999999</v>
      </c>
      <c r="H4" s="11" t="s">
        <v>37</v>
      </c>
      <c r="I4" s="10">
        <v>0.15</v>
      </c>
    </row>
    <row r="5" spans="1:11" x14ac:dyDescent="0.25">
      <c r="B5" s="12" t="s">
        <v>1</v>
      </c>
      <c r="C5" s="12" t="s">
        <v>2</v>
      </c>
      <c r="D5" s="12" t="s">
        <v>2</v>
      </c>
      <c r="E5" s="12" t="s">
        <v>2</v>
      </c>
      <c r="F5" s="12" t="s">
        <v>2</v>
      </c>
      <c r="G5" s="12" t="s">
        <v>2</v>
      </c>
      <c r="H5" s="12" t="s">
        <v>2</v>
      </c>
      <c r="I5" s="12" t="s">
        <v>3</v>
      </c>
    </row>
    <row r="6" spans="1:11" s="14" customFormat="1" ht="14.25" x14ac:dyDescent="0.2">
      <c r="A6" s="13" t="s">
        <v>4</v>
      </c>
      <c r="B6" s="15">
        <f t="shared" ref="B6:I6" si="0">+B44</f>
        <v>870454.44560121745</v>
      </c>
      <c r="C6" s="15">
        <f t="shared" si="0"/>
        <v>1336298.99455023</v>
      </c>
      <c r="D6" s="15">
        <f t="shared" si="0"/>
        <v>1760825.7347141076</v>
      </c>
      <c r="E6" s="15">
        <f t="shared" si="0"/>
        <v>496776.10110268742</v>
      </c>
      <c r="F6" s="15">
        <f t="shared" si="0"/>
        <v>1119677.490005862</v>
      </c>
      <c r="G6" s="15">
        <f t="shared" si="0"/>
        <v>2089326.1555668525</v>
      </c>
      <c r="H6" s="15">
        <f t="shared" ref="H6" si="1">+H44</f>
        <v>1181615.7508531045</v>
      </c>
      <c r="I6" s="15" t="e">
        <f t="shared" si="0"/>
        <v>#DIV/0!</v>
      </c>
      <c r="J6" s="16"/>
    </row>
    <row r="7" spans="1:11" ht="15.75" thickBot="1" x14ac:dyDescent="0.3">
      <c r="A7" s="17" t="s">
        <v>5</v>
      </c>
      <c r="B7" s="19">
        <v>-45292.177529999994</v>
      </c>
      <c r="C7" s="19">
        <v>-67995.509999999995</v>
      </c>
      <c r="D7" s="19">
        <f>+C7</f>
        <v>-67995.509999999995</v>
      </c>
      <c r="E7" s="19">
        <f t="shared" ref="E7:G7" si="2">+D7</f>
        <v>-67995.509999999995</v>
      </c>
      <c r="F7" s="19">
        <f t="shared" si="2"/>
        <v>-67995.509999999995</v>
      </c>
      <c r="G7" s="19">
        <f t="shared" si="2"/>
        <v>-67995.509999999995</v>
      </c>
      <c r="H7" s="19">
        <f t="shared" ref="H7" si="3">+G7</f>
        <v>-67995.509999999995</v>
      </c>
      <c r="I7" s="19">
        <v>0</v>
      </c>
    </row>
    <row r="8" spans="1:11" ht="15.75" thickBot="1" x14ac:dyDescent="0.3">
      <c r="A8" s="18" t="s">
        <v>6</v>
      </c>
      <c r="B8" s="20">
        <v>-229796</v>
      </c>
      <c r="C8" s="20">
        <v>-199272</v>
      </c>
      <c r="D8" s="20">
        <f>+$C$8</f>
        <v>-199272</v>
      </c>
      <c r="E8" s="20">
        <f t="shared" ref="E8:H8" si="4">+$C$8</f>
        <v>-199272</v>
      </c>
      <c r="F8" s="20">
        <f t="shared" si="4"/>
        <v>-199272</v>
      </c>
      <c r="G8" s="20">
        <f t="shared" si="4"/>
        <v>-199272</v>
      </c>
      <c r="H8" s="20">
        <f t="shared" si="4"/>
        <v>-199272</v>
      </c>
      <c r="I8" s="20">
        <v>-143242.76800000001</v>
      </c>
      <c r="K8" s="2" t="s">
        <v>34</v>
      </c>
    </row>
    <row r="9" spans="1:11" x14ac:dyDescent="0.25">
      <c r="A9" s="21" t="s">
        <v>7</v>
      </c>
      <c r="B9" s="22">
        <v>362035.93035759992</v>
      </c>
      <c r="C9" s="22">
        <v>370621.81523810007</v>
      </c>
      <c r="D9" s="22">
        <f>+$C$9</f>
        <v>370621.81523810007</v>
      </c>
      <c r="E9" s="22">
        <f t="shared" ref="E9:H9" si="5">+$C$9</f>
        <v>370621.81523810007</v>
      </c>
      <c r="F9" s="22">
        <f t="shared" si="5"/>
        <v>370621.81523810007</v>
      </c>
      <c r="G9" s="22">
        <f t="shared" si="5"/>
        <v>370621.81523810007</v>
      </c>
      <c r="H9" s="22">
        <f t="shared" si="5"/>
        <v>370621.81523810007</v>
      </c>
      <c r="I9" s="22">
        <v>203477.00883210567</v>
      </c>
    </row>
    <row r="10" spans="1:11" x14ac:dyDescent="0.25">
      <c r="A10" s="17" t="s">
        <v>8</v>
      </c>
      <c r="B10" s="23">
        <f t="shared" ref="B10:G10" si="6">SUM(B6:B9)</f>
        <v>957402.19842881733</v>
      </c>
      <c r="C10" s="23">
        <f t="shared" si="6"/>
        <v>1439653.29978833</v>
      </c>
      <c r="D10" s="23">
        <f t="shared" si="6"/>
        <v>1864180.0399522076</v>
      </c>
      <c r="E10" s="23">
        <f t="shared" si="6"/>
        <v>600130.40634078742</v>
      </c>
      <c r="F10" s="23">
        <f t="shared" si="6"/>
        <v>1223031.795243962</v>
      </c>
      <c r="G10" s="23">
        <f t="shared" si="6"/>
        <v>2192680.4608049528</v>
      </c>
      <c r="H10" s="23">
        <f t="shared" ref="H10" si="7">SUM(H6:H9)</f>
        <v>1284970.0560912045</v>
      </c>
      <c r="I10" s="23" t="e">
        <f>SUM(I6:I9)</f>
        <v>#DIV/0!</v>
      </c>
    </row>
    <row r="11" spans="1:11" ht="15.75" thickBot="1" x14ac:dyDescent="0.3">
      <c r="A11" s="17"/>
      <c r="B11" s="23"/>
      <c r="C11" s="23"/>
      <c r="D11" s="23"/>
      <c r="E11" s="23"/>
      <c r="F11" s="23"/>
      <c r="G11" s="23"/>
      <c r="H11" s="23"/>
      <c r="I11" s="23"/>
    </row>
    <row r="12" spans="1:11" ht="15.75" thickBot="1" x14ac:dyDescent="0.3">
      <c r="A12" s="24" t="s">
        <v>9</v>
      </c>
      <c r="B12" s="20">
        <v>3463668.5</v>
      </c>
      <c r="C12" s="20">
        <v>3372608</v>
      </c>
      <c r="D12" s="20">
        <f>+$C$12</f>
        <v>3372608</v>
      </c>
      <c r="E12" s="20">
        <f t="shared" ref="E12:H12" si="8">+$C$12</f>
        <v>3372608</v>
      </c>
      <c r="F12" s="20">
        <f t="shared" si="8"/>
        <v>3372608</v>
      </c>
      <c r="G12" s="20">
        <f t="shared" si="8"/>
        <v>3372608</v>
      </c>
      <c r="H12" s="20">
        <f t="shared" si="8"/>
        <v>3372608</v>
      </c>
      <c r="I12" s="20">
        <v>710921</v>
      </c>
      <c r="K12" s="2" t="s">
        <v>10</v>
      </c>
    </row>
    <row r="13" spans="1:11" ht="15.75" thickBot="1" x14ac:dyDescent="0.3">
      <c r="A13" s="24" t="s">
        <v>11</v>
      </c>
      <c r="B13" s="23"/>
      <c r="C13" s="23"/>
      <c r="D13" s="23"/>
      <c r="E13" s="23"/>
      <c r="F13" s="23"/>
      <c r="G13" s="23"/>
      <c r="H13" s="23"/>
      <c r="I13" s="23"/>
    </row>
    <row r="14" spans="1:11" ht="15.75" thickBot="1" x14ac:dyDescent="0.3">
      <c r="A14" s="24" t="s">
        <v>12</v>
      </c>
      <c r="B14" s="20">
        <v>1868717</v>
      </c>
      <c r="C14" s="20">
        <v>1725671</v>
      </c>
      <c r="D14" s="20">
        <f>+$C$14</f>
        <v>1725671</v>
      </c>
      <c r="E14" s="20">
        <f t="shared" ref="E14:H14" si="9">+$C$14</f>
        <v>1725671</v>
      </c>
      <c r="F14" s="20">
        <f t="shared" si="9"/>
        <v>1725671</v>
      </c>
      <c r="G14" s="20">
        <f t="shared" si="9"/>
        <v>1725671</v>
      </c>
      <c r="H14" s="20">
        <f t="shared" si="9"/>
        <v>1725671</v>
      </c>
      <c r="I14" s="20">
        <v>718871</v>
      </c>
      <c r="K14" s="2" t="s">
        <v>10</v>
      </c>
    </row>
    <row r="15" spans="1:11" x14ac:dyDescent="0.25">
      <c r="A15" s="17"/>
      <c r="B15" s="23"/>
      <c r="C15" s="23"/>
      <c r="D15" s="23"/>
      <c r="E15" s="23"/>
      <c r="F15" s="23"/>
      <c r="G15" s="23"/>
      <c r="H15" s="23"/>
      <c r="I15" s="23"/>
    </row>
    <row r="16" spans="1:11" x14ac:dyDescent="0.25">
      <c r="A16" s="24" t="s">
        <v>13</v>
      </c>
      <c r="B16" s="23">
        <v>6831464.7561510922</v>
      </c>
      <c r="C16" s="23">
        <f t="shared" ref="C16:I16" si="10">+B20</f>
        <v>6941262.1936919661</v>
      </c>
      <c r="D16" s="23">
        <f>+$C$16</f>
        <v>6941262.1936919661</v>
      </c>
      <c r="E16" s="23">
        <f t="shared" ref="E16:H16" si="11">+$C$16</f>
        <v>6941262.1936919661</v>
      </c>
      <c r="F16" s="23">
        <f t="shared" si="11"/>
        <v>6941262.1936919661</v>
      </c>
      <c r="G16" s="23">
        <f t="shared" si="11"/>
        <v>6941262.1936919661</v>
      </c>
      <c r="H16" s="23">
        <f t="shared" si="11"/>
        <v>6941262.1936919661</v>
      </c>
      <c r="I16" s="23">
        <f t="shared" si="10"/>
        <v>7364074.1300471202</v>
      </c>
    </row>
    <row r="17" spans="1:11" s="14" customFormat="1" ht="14.25" x14ac:dyDescent="0.2">
      <c r="A17" s="25" t="s">
        <v>14</v>
      </c>
      <c r="B17" s="15">
        <f t="shared" ref="B17:I17" si="12">+B50</f>
        <v>434797.43754087365</v>
      </c>
      <c r="C17" s="15">
        <f t="shared" si="12"/>
        <v>718958.41497157386</v>
      </c>
      <c r="D17" s="15">
        <f t="shared" si="12"/>
        <v>982831.54156041797</v>
      </c>
      <c r="E17" s="15">
        <f t="shared" si="12"/>
        <v>197136.08959484709</v>
      </c>
      <c r="F17" s="15">
        <f t="shared" si="12"/>
        <v>584312.96562146582</v>
      </c>
      <c r="G17" s="15">
        <f t="shared" si="12"/>
        <v>1187017.5796476854</v>
      </c>
      <c r="H17" s="15">
        <f t="shared" ref="H17" si="13">+H50</f>
        <v>622811.93635515426</v>
      </c>
      <c r="I17" s="15" t="e">
        <f t="shared" si="12"/>
        <v>#DIV/0!</v>
      </c>
      <c r="J17" s="16"/>
    </row>
    <row r="18" spans="1:11" x14ac:dyDescent="0.25">
      <c r="A18" s="24" t="s">
        <v>15</v>
      </c>
      <c r="B18" s="26">
        <v>-325000</v>
      </c>
      <c r="C18" s="26">
        <v>-200000</v>
      </c>
      <c r="D18" s="26">
        <f>+C18</f>
        <v>-200000</v>
      </c>
      <c r="E18" s="26">
        <f t="shared" ref="E18:G18" si="14">+D18</f>
        <v>-200000</v>
      </c>
      <c r="F18" s="26">
        <f t="shared" si="14"/>
        <v>-200000</v>
      </c>
      <c r="G18" s="26">
        <f t="shared" si="14"/>
        <v>-200000</v>
      </c>
      <c r="H18" s="26">
        <f t="shared" ref="H18" si="15">+G18</f>
        <v>-200000</v>
      </c>
      <c r="I18" s="26">
        <v>0</v>
      </c>
      <c r="K18" s="2" t="s">
        <v>35</v>
      </c>
    </row>
    <row r="19" spans="1:11" x14ac:dyDescent="0.25">
      <c r="A19" s="24" t="s">
        <v>16</v>
      </c>
      <c r="B19" s="26">
        <v>0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</row>
    <row r="20" spans="1:11" x14ac:dyDescent="0.25">
      <c r="A20" s="27" t="s">
        <v>17</v>
      </c>
      <c r="B20" s="28">
        <f t="shared" ref="B20:G20" si="16">SUM(B16:B19)</f>
        <v>6941262.1936919661</v>
      </c>
      <c r="C20" s="29">
        <f t="shared" si="16"/>
        <v>7460220.6086635403</v>
      </c>
      <c r="D20" s="29">
        <f t="shared" si="16"/>
        <v>7724093.7352523841</v>
      </c>
      <c r="E20" s="29">
        <f t="shared" si="16"/>
        <v>6938398.2832868136</v>
      </c>
      <c r="F20" s="29">
        <f t="shared" si="16"/>
        <v>7325575.1593134319</v>
      </c>
      <c r="G20" s="29">
        <f t="shared" si="16"/>
        <v>7928279.7733396515</v>
      </c>
      <c r="H20" s="29">
        <f t="shared" ref="H20" si="17">SUM(H16:H19)</f>
        <v>7364074.1300471202</v>
      </c>
      <c r="I20" s="29" t="e">
        <f>SUM(I16:I19)</f>
        <v>#DIV/0!</v>
      </c>
    </row>
    <row r="21" spans="1:11" x14ac:dyDescent="0.25">
      <c r="A21" s="24" t="s">
        <v>18</v>
      </c>
      <c r="B21" s="23">
        <f t="shared" ref="B21:G21" si="18">(B20+B16)/2</f>
        <v>6886363.4749215292</v>
      </c>
      <c r="C21" s="23">
        <f t="shared" si="18"/>
        <v>7200741.4011777528</v>
      </c>
      <c r="D21" s="23">
        <f t="shared" si="18"/>
        <v>7332677.9644721746</v>
      </c>
      <c r="E21" s="23">
        <f t="shared" si="18"/>
        <v>6939830.2384893894</v>
      </c>
      <c r="F21" s="23">
        <f t="shared" si="18"/>
        <v>7133418.676502699</v>
      </c>
      <c r="G21" s="23">
        <f t="shared" si="18"/>
        <v>7434770.9835158084</v>
      </c>
      <c r="H21" s="23">
        <f t="shared" ref="H21" si="19">(H20+H16)/2</f>
        <v>7152668.1618695427</v>
      </c>
      <c r="I21" s="23" t="e">
        <f>(I20+I16)/2</f>
        <v>#DIV/0!</v>
      </c>
    </row>
    <row r="22" spans="1:11" x14ac:dyDescent="0.25">
      <c r="A22" s="21"/>
      <c r="B22" s="31"/>
      <c r="C22" s="31"/>
      <c r="D22" s="31"/>
      <c r="E22" s="31"/>
      <c r="F22" s="31"/>
      <c r="G22" s="31"/>
      <c r="H22" s="31"/>
      <c r="I22" s="31"/>
    </row>
    <row r="23" spans="1:11" x14ac:dyDescent="0.25">
      <c r="A23" s="24" t="s">
        <v>19</v>
      </c>
      <c r="B23" s="23">
        <f t="shared" ref="B23:G23" si="20">+B12+B13+B14+B21</f>
        <v>12218748.974921528</v>
      </c>
      <c r="C23" s="23">
        <f t="shared" si="20"/>
        <v>12299020.401177753</v>
      </c>
      <c r="D23" s="23">
        <f t="shared" si="20"/>
        <v>12430956.964472175</v>
      </c>
      <c r="E23" s="23">
        <f t="shared" si="20"/>
        <v>12038109.238489389</v>
      </c>
      <c r="F23" s="23">
        <f t="shared" si="20"/>
        <v>12231697.676502699</v>
      </c>
      <c r="G23" s="23">
        <f t="shared" si="20"/>
        <v>12533049.983515808</v>
      </c>
      <c r="H23" s="23">
        <f t="shared" ref="H23" si="21">+H12+H13+H14+H21</f>
        <v>12250947.161869543</v>
      </c>
      <c r="I23" s="23" t="e">
        <f>+I12+I13+I14+I21</f>
        <v>#DIV/0!</v>
      </c>
    </row>
    <row r="24" spans="1:11" ht="15.75" thickBot="1" x14ac:dyDescent="0.3">
      <c r="A24" s="32"/>
      <c r="B24" s="33"/>
      <c r="C24" s="33"/>
      <c r="D24" s="33"/>
      <c r="E24" s="33"/>
      <c r="F24" s="33"/>
      <c r="G24" s="33"/>
      <c r="H24" s="33"/>
      <c r="I24" s="33"/>
    </row>
    <row r="25" spans="1:11" s="14" customFormat="1" thickBot="1" x14ac:dyDescent="0.25">
      <c r="A25" s="34" t="s">
        <v>20</v>
      </c>
      <c r="B25" s="35">
        <f t="shared" ref="B25:G25" si="22">B10/B23</f>
        <v>7.8355173708359621E-2</v>
      </c>
      <c r="C25" s="35">
        <f t="shared" si="22"/>
        <v>0.11705430618282973</v>
      </c>
      <c r="D25" s="35">
        <f t="shared" si="22"/>
        <v>0.14996271367361794</v>
      </c>
      <c r="E25" s="35">
        <f t="shared" si="22"/>
        <v>4.9852546978224235E-2</v>
      </c>
      <c r="F25" s="35">
        <f t="shared" si="22"/>
        <v>9.9988720093485223E-2</v>
      </c>
      <c r="G25" s="35">
        <f t="shared" si="22"/>
        <v>0.17495186436572843</v>
      </c>
      <c r="H25" s="35">
        <f t="shared" ref="H25" si="23">H10/H23</f>
        <v>0.10488740495841899</v>
      </c>
      <c r="I25" s="35" t="e">
        <f>I10/I23</f>
        <v>#DIV/0!</v>
      </c>
      <c r="J25" s="16"/>
    </row>
    <row r="26" spans="1:11" x14ac:dyDescent="0.25">
      <c r="A26" s="36" t="s">
        <v>36</v>
      </c>
      <c r="B26" s="37"/>
      <c r="C26" s="37">
        <f>+C25*(1-0.3784)</f>
        <v>7.276095672324695E-2</v>
      </c>
      <c r="D26" s="37">
        <f t="shared" ref="D26:H26" si="24">+D25*(1-0.3784)</f>
        <v>9.32168228195209E-2</v>
      </c>
      <c r="E26" s="37">
        <f t="shared" si="24"/>
        <v>3.098834320166418E-2</v>
      </c>
      <c r="F26" s="37">
        <f t="shared" si="24"/>
        <v>6.215298841011041E-2</v>
      </c>
      <c r="G26" s="37">
        <f t="shared" si="24"/>
        <v>0.10875007888973678</v>
      </c>
      <c r="H26" s="37">
        <f t="shared" si="24"/>
        <v>6.5198010922153229E-2</v>
      </c>
      <c r="I26" s="37"/>
    </row>
    <row r="28" spans="1:11" x14ac:dyDescent="0.25">
      <c r="A28" s="38" t="s">
        <v>21</v>
      </c>
      <c r="B28" s="39">
        <v>146.6183108793856</v>
      </c>
      <c r="C28" s="39">
        <v>150.60340438078549</v>
      </c>
      <c r="D28" s="39"/>
      <c r="E28" s="39"/>
      <c r="F28" s="39"/>
      <c r="G28" s="39"/>
      <c r="H28" s="39">
        <v>158.58506296223194</v>
      </c>
      <c r="I28" s="39">
        <v>161.39246745746877</v>
      </c>
    </row>
    <row r="29" spans="1:11" x14ac:dyDescent="0.25">
      <c r="A29" s="38" t="s">
        <v>22</v>
      </c>
      <c r="B29" s="40">
        <v>0.80799532954153763</v>
      </c>
      <c r="C29" s="40">
        <v>0.80277733202186896</v>
      </c>
      <c r="D29" s="40"/>
      <c r="E29" s="40"/>
      <c r="F29" s="40"/>
      <c r="G29" s="40"/>
      <c r="H29" s="40">
        <v>0.80274113184507945</v>
      </c>
      <c r="I29" s="40">
        <v>0.81075124024158807</v>
      </c>
    </row>
    <row r="30" spans="1:11" x14ac:dyDescent="0.25">
      <c r="A30" s="38" t="s">
        <v>23</v>
      </c>
      <c r="B30" s="41">
        <v>110424393.74970001</v>
      </c>
      <c r="C30" s="41">
        <v>111478457.19040002</v>
      </c>
      <c r="D30" s="41"/>
      <c r="E30" s="41"/>
      <c r="F30" s="41"/>
      <c r="G30" s="41"/>
      <c r="H30" s="41">
        <v>124491429.57638553</v>
      </c>
      <c r="I30" s="41">
        <v>126337805.81449053</v>
      </c>
    </row>
    <row r="32" spans="1:11" x14ac:dyDescent="0.25">
      <c r="A32" s="2" t="s">
        <v>24</v>
      </c>
      <c r="B32" s="42">
        <f t="shared" ref="B32:C32" si="25">B17/B21</f>
        <v>6.3138903301328889E-2</v>
      </c>
      <c r="C32" s="42">
        <f t="shared" si="25"/>
        <v>9.9845054129284669E-2</v>
      </c>
      <c r="D32" s="42"/>
      <c r="E32" s="42"/>
      <c r="F32" s="42"/>
      <c r="G32" s="42"/>
      <c r="H32" s="42">
        <f>H17/H21</f>
        <v>8.7074071138282139E-2</v>
      </c>
      <c r="I32" s="42" t="e">
        <f>I17/I21</f>
        <v>#DIV/0!</v>
      </c>
    </row>
    <row r="34" spans="1:11" hidden="1" x14ac:dyDescent="0.25">
      <c r="B34" s="43">
        <v>16190238.0914612</v>
      </c>
      <c r="C34" s="43">
        <v>16789035.167991899</v>
      </c>
      <c r="D34" s="43">
        <f>+$C$34</f>
        <v>16789035.167991899</v>
      </c>
      <c r="E34" s="43">
        <f t="shared" ref="E34:G34" si="26">+$C$34</f>
        <v>16789035.167991899</v>
      </c>
      <c r="F34" s="43">
        <f t="shared" si="26"/>
        <v>16789035.167991899</v>
      </c>
      <c r="G34" s="43">
        <f t="shared" si="26"/>
        <v>16789035.167991899</v>
      </c>
      <c r="H34" s="43">
        <v>16789035.167991899</v>
      </c>
      <c r="I34" s="43">
        <v>20389970.21356317</v>
      </c>
    </row>
    <row r="35" spans="1:11" hidden="1" x14ac:dyDescent="0.25">
      <c r="B35" s="45">
        <v>0</v>
      </c>
      <c r="C35" s="45">
        <v>0</v>
      </c>
      <c r="D35" s="45">
        <v>512249.46022790577</v>
      </c>
      <c r="E35" s="45">
        <v>-1012998.9664525408</v>
      </c>
      <c r="F35" s="45">
        <v>-261383.41423151726</v>
      </c>
      <c r="G35" s="45">
        <v>908630.05854192737</v>
      </c>
      <c r="H35" s="45">
        <v>-186646.44790000014</v>
      </c>
      <c r="I35" s="45">
        <v>0</v>
      </c>
      <c r="K35" s="2">
        <f>+B6/B37</f>
        <v>5.0500890515931304E-2</v>
      </c>
    </row>
    <row r="36" spans="1:11" hidden="1" x14ac:dyDescent="0.25">
      <c r="B36" s="21">
        <v>1046179.6569865979</v>
      </c>
      <c r="C36" s="21">
        <v>964384.9542031996</v>
      </c>
      <c r="D36" s="21">
        <v>964384.9542031996</v>
      </c>
      <c r="E36" s="21">
        <v>964384.9542031996</v>
      </c>
      <c r="F36" s="21">
        <v>964384.9542031996</v>
      </c>
      <c r="G36" s="21">
        <v>964384.9542031996</v>
      </c>
      <c r="H36" s="21">
        <v>964384.9542031996</v>
      </c>
      <c r="I36" s="21">
        <v>1056867.1509226933</v>
      </c>
    </row>
    <row r="37" spans="1:11" x14ac:dyDescent="0.25">
      <c r="A37" s="54" t="s">
        <v>25</v>
      </c>
      <c r="B37" s="30">
        <f t="shared" ref="B37:G37" si="27">SUM(B34:B36)</f>
        <v>17236417.748447798</v>
      </c>
      <c r="C37" s="30">
        <f t="shared" si="27"/>
        <v>17753420.122195099</v>
      </c>
      <c r="D37" s="30">
        <f t="shared" si="27"/>
        <v>18265669.582423005</v>
      </c>
      <c r="E37" s="30">
        <f t="shared" si="27"/>
        <v>16740421.155742558</v>
      </c>
      <c r="F37" s="30">
        <f t="shared" si="27"/>
        <v>17492036.707963582</v>
      </c>
      <c r="G37" s="30">
        <f t="shared" si="27"/>
        <v>18662050.180737026</v>
      </c>
      <c r="H37" s="30">
        <f>SUM(H34:H36)</f>
        <v>17566773.674295098</v>
      </c>
      <c r="I37" s="30">
        <f>SUM(I34:I36)</f>
        <v>21446837.364485864</v>
      </c>
    </row>
    <row r="38" spans="1:11" x14ac:dyDescent="0.25">
      <c r="A38" s="54"/>
      <c r="B38" s="30"/>
      <c r="C38" s="30"/>
      <c r="D38" s="30"/>
      <c r="E38" s="30"/>
      <c r="F38" s="30"/>
      <c r="G38" s="30"/>
      <c r="H38" s="30"/>
      <c r="I38" s="30"/>
    </row>
    <row r="39" spans="1:11" x14ac:dyDescent="0.25">
      <c r="A39" s="54" t="s">
        <v>26</v>
      </c>
      <c r="B39" s="48">
        <v>16241270.133155771</v>
      </c>
      <c r="C39" s="48">
        <v>16211059.747762028</v>
      </c>
      <c r="D39" s="48">
        <f>+C39</f>
        <v>16211059.747762028</v>
      </c>
      <c r="E39" s="48">
        <f t="shared" ref="E39:G39" si="28">+D39</f>
        <v>16211059.747762028</v>
      </c>
      <c r="F39" s="48">
        <f t="shared" si="28"/>
        <v>16211059.747762028</v>
      </c>
      <c r="G39" s="48">
        <f t="shared" si="28"/>
        <v>16211059.747762028</v>
      </c>
      <c r="H39" s="48">
        <v>16211059.747762028</v>
      </c>
      <c r="I39" s="48" t="e">
        <v>#DIV/0!</v>
      </c>
    </row>
    <row r="40" spans="1:11" x14ac:dyDescent="0.25">
      <c r="A40" s="54" t="s">
        <v>27</v>
      </c>
      <c r="B40" s="30">
        <f t="shared" ref="B40:G40" si="29">B35*0.025</f>
        <v>0</v>
      </c>
      <c r="C40" s="30">
        <f t="shared" si="29"/>
        <v>0</v>
      </c>
      <c r="D40" s="30">
        <f t="shared" si="29"/>
        <v>12806.236505697645</v>
      </c>
      <c r="E40" s="30">
        <f t="shared" si="29"/>
        <v>-25324.974161313523</v>
      </c>
      <c r="F40" s="30">
        <f t="shared" si="29"/>
        <v>-6534.5853557879318</v>
      </c>
      <c r="G40" s="30">
        <f t="shared" si="29"/>
        <v>22715.751463548186</v>
      </c>
      <c r="H40" s="30">
        <v>-4666.1611975000042</v>
      </c>
      <c r="I40" s="30">
        <f>I35*0.025</f>
        <v>0</v>
      </c>
    </row>
    <row r="41" spans="1:11" x14ac:dyDescent="0.25">
      <c r="A41" s="55" t="s">
        <v>28</v>
      </c>
      <c r="B41" s="49">
        <v>124693.16969080953</v>
      </c>
      <c r="C41" s="49">
        <v>206061.37988284041</v>
      </c>
      <c r="D41" s="49">
        <v>280977.86344117159</v>
      </c>
      <c r="E41" s="49">
        <v>57910.281039156311</v>
      </c>
      <c r="F41" s="49">
        <v>167834.05555148103</v>
      </c>
      <c r="G41" s="49">
        <v>338948.52594459732</v>
      </c>
      <c r="H41" s="49">
        <v>178764.33687746539</v>
      </c>
      <c r="I41" s="49" t="e">
        <v>#DIV/0!</v>
      </c>
    </row>
    <row r="42" spans="1:11" x14ac:dyDescent="0.25">
      <c r="A42" s="54" t="s">
        <v>29</v>
      </c>
      <c r="B42" s="30">
        <f t="shared" ref="B42:G42" si="30">SUM(B39:B41)</f>
        <v>16365963.302846581</v>
      </c>
      <c r="C42" s="30">
        <f t="shared" si="30"/>
        <v>16417121.127644869</v>
      </c>
      <c r="D42" s="30">
        <f t="shared" si="30"/>
        <v>16504843.847708898</v>
      </c>
      <c r="E42" s="30">
        <f t="shared" si="30"/>
        <v>16243645.05463987</v>
      </c>
      <c r="F42" s="30">
        <f t="shared" si="30"/>
        <v>16372359.21795772</v>
      </c>
      <c r="G42" s="30">
        <f t="shared" si="30"/>
        <v>16572724.025170173</v>
      </c>
      <c r="H42" s="30">
        <f t="shared" ref="H42" si="31">SUM(H39:H41)</f>
        <v>16385157.923441993</v>
      </c>
      <c r="I42" s="30" t="e">
        <f>SUM(I39:I41)</f>
        <v>#DIV/0!</v>
      </c>
    </row>
    <row r="43" spans="1:11" x14ac:dyDescent="0.25">
      <c r="A43" s="54"/>
      <c r="B43" s="30"/>
      <c r="C43" s="30"/>
      <c r="D43" s="30"/>
      <c r="E43" s="30"/>
      <c r="F43" s="30"/>
      <c r="G43" s="30"/>
      <c r="H43" s="30"/>
      <c r="I43" s="30"/>
    </row>
    <row r="44" spans="1:11" x14ac:dyDescent="0.25">
      <c r="A44" s="54" t="s">
        <v>4</v>
      </c>
      <c r="B44" s="30">
        <f t="shared" ref="B44:G44" si="32">+B37-B42</f>
        <v>870454.44560121745</v>
      </c>
      <c r="C44" s="30">
        <f t="shared" si="32"/>
        <v>1336298.99455023</v>
      </c>
      <c r="D44" s="30">
        <f t="shared" si="32"/>
        <v>1760825.7347141076</v>
      </c>
      <c r="E44" s="30">
        <f t="shared" si="32"/>
        <v>496776.10110268742</v>
      </c>
      <c r="F44" s="30">
        <f t="shared" si="32"/>
        <v>1119677.490005862</v>
      </c>
      <c r="G44" s="30">
        <f t="shared" si="32"/>
        <v>2089326.1555668525</v>
      </c>
      <c r="H44" s="30">
        <f>+H37-H42</f>
        <v>1181615.7508531045</v>
      </c>
      <c r="I44" s="30" t="e">
        <f>+I37-I42</f>
        <v>#DIV/0!</v>
      </c>
    </row>
    <row r="45" spans="1:11" x14ac:dyDescent="0.25">
      <c r="A45" s="54"/>
      <c r="B45" s="30"/>
      <c r="C45" s="30"/>
      <c r="D45" s="30"/>
      <c r="E45" s="30"/>
      <c r="F45" s="30"/>
      <c r="G45" s="30"/>
      <c r="H45" s="30"/>
      <c r="I45" s="30"/>
    </row>
    <row r="46" spans="1:11" x14ac:dyDescent="0.25">
      <c r="A46" s="54" t="s">
        <v>30</v>
      </c>
      <c r="B46" s="48">
        <v>166190.78259329998</v>
      </c>
      <c r="C46" s="48">
        <v>179617.84188079994</v>
      </c>
      <c r="D46" s="48">
        <f>+C46</f>
        <v>179617.84188079994</v>
      </c>
      <c r="E46" s="48">
        <f t="shared" ref="E46:H46" si="33">+D46</f>
        <v>179617.84188079994</v>
      </c>
      <c r="F46" s="48">
        <f t="shared" si="33"/>
        <v>179617.84188079994</v>
      </c>
      <c r="G46" s="48">
        <f t="shared" si="33"/>
        <v>179617.84188079994</v>
      </c>
      <c r="H46" s="48">
        <f t="shared" si="33"/>
        <v>179617.84188079994</v>
      </c>
      <c r="I46" s="48">
        <v>4480.9258338127693</v>
      </c>
    </row>
    <row r="47" spans="1:11" x14ac:dyDescent="0.25">
      <c r="A47" s="54"/>
      <c r="B47" s="30"/>
      <c r="C47" s="30"/>
      <c r="D47" s="30"/>
      <c r="E47" s="30"/>
      <c r="F47" s="30"/>
      <c r="G47" s="30"/>
      <c r="H47" s="30"/>
      <c r="I47" s="30"/>
    </row>
    <row r="48" spans="1:11" x14ac:dyDescent="0.25">
      <c r="A48" s="47" t="s">
        <v>31</v>
      </c>
      <c r="B48" s="30">
        <f t="shared" ref="B48:G48" si="34">+B44-B46</f>
        <v>704263.66300791746</v>
      </c>
      <c r="C48" s="30">
        <f t="shared" si="34"/>
        <v>1156681.15266943</v>
      </c>
      <c r="D48" s="30">
        <f t="shared" si="34"/>
        <v>1581207.8928333076</v>
      </c>
      <c r="E48" s="30">
        <f t="shared" si="34"/>
        <v>317158.25922188745</v>
      </c>
      <c r="F48" s="30">
        <f t="shared" si="34"/>
        <v>940059.648125062</v>
      </c>
      <c r="G48" s="30">
        <f t="shared" si="34"/>
        <v>1909708.3136860526</v>
      </c>
      <c r="H48" s="30">
        <f>+H44-H46</f>
        <v>1001997.9089723045</v>
      </c>
      <c r="I48" s="30" t="e">
        <f>+I44-I46</f>
        <v>#DIV/0!</v>
      </c>
    </row>
    <row r="49" spans="1:11" x14ac:dyDescent="0.25">
      <c r="A49" s="46" t="s">
        <v>32</v>
      </c>
      <c r="B49" s="21">
        <v>269466.22546704381</v>
      </c>
      <c r="C49" s="21">
        <v>437722.73769785615</v>
      </c>
      <c r="D49" s="21">
        <v>598376.35127288965</v>
      </c>
      <c r="E49" s="21">
        <v>120022.16962704036</v>
      </c>
      <c r="F49" s="21">
        <v>355746.68250359624</v>
      </c>
      <c r="G49" s="21">
        <v>722690.73403836729</v>
      </c>
      <c r="H49" s="21">
        <f>+H48*K49</f>
        <v>379185.97261715034</v>
      </c>
      <c r="I49" s="21" t="e">
        <v>#DIV/0!</v>
      </c>
      <c r="K49" s="2">
        <f>+G49/G48</f>
        <v>0.37842990411632799</v>
      </c>
    </row>
    <row r="50" spans="1:11" x14ac:dyDescent="0.25">
      <c r="A50" s="44" t="s">
        <v>33</v>
      </c>
      <c r="B50" s="50">
        <f t="shared" ref="B50:G50" si="35">+B48-B49</f>
        <v>434797.43754087365</v>
      </c>
      <c r="C50" s="50">
        <f t="shared" si="35"/>
        <v>718958.41497157386</v>
      </c>
      <c r="D50" s="50">
        <f t="shared" si="35"/>
        <v>982831.54156041797</v>
      </c>
      <c r="E50" s="50">
        <f t="shared" si="35"/>
        <v>197136.08959484709</v>
      </c>
      <c r="F50" s="50">
        <f t="shared" si="35"/>
        <v>584312.96562146582</v>
      </c>
      <c r="G50" s="50">
        <f t="shared" si="35"/>
        <v>1187017.5796476854</v>
      </c>
      <c r="H50" s="50">
        <f>+H48-H49</f>
        <v>622811.93635515426</v>
      </c>
      <c r="I50" s="50" t="e">
        <f>+I48-I49</f>
        <v>#DIV/0!</v>
      </c>
    </row>
    <row r="51" spans="1:11" x14ac:dyDescent="0.25">
      <c r="B51" s="6"/>
      <c r="C51" s="6"/>
      <c r="D51" s="6"/>
      <c r="E51" s="6"/>
      <c r="F51" s="6"/>
      <c r="G51" s="6"/>
      <c r="H51" s="6"/>
      <c r="I51" s="6"/>
    </row>
    <row r="52" spans="1:11" x14ac:dyDescent="0.25">
      <c r="B52" s="48">
        <v>128198657.0450168</v>
      </c>
      <c r="C52" s="48">
        <v>130264292.62600899</v>
      </c>
      <c r="D52" s="48">
        <f>+C52</f>
        <v>130264292.62600899</v>
      </c>
      <c r="E52" s="48">
        <f t="shared" ref="E52:G52" si="36">+D52</f>
        <v>130264292.62600899</v>
      </c>
      <c r="F52" s="48">
        <f t="shared" si="36"/>
        <v>130264292.62600899</v>
      </c>
      <c r="G52" s="48">
        <f t="shared" si="36"/>
        <v>130264292.62600899</v>
      </c>
      <c r="H52" s="48">
        <v>144099690.76166582</v>
      </c>
      <c r="I52" s="48">
        <v>144466406.52795333</v>
      </c>
    </row>
    <row r="53" spans="1:11" x14ac:dyDescent="0.25">
      <c r="B53" s="6"/>
      <c r="C53" s="6"/>
      <c r="D53" s="6"/>
      <c r="E53" s="6"/>
      <c r="F53" s="6"/>
      <c r="G53" s="6"/>
      <c r="H53" s="6"/>
      <c r="I53" s="6"/>
    </row>
    <row r="54" spans="1:11" x14ac:dyDescent="0.25">
      <c r="A54" s="2" t="s">
        <v>38</v>
      </c>
      <c r="B54" s="51">
        <f t="shared" ref="B54:F54" si="37">B37/B52</f>
        <v>0.13445084485085715</v>
      </c>
      <c r="C54" s="51">
        <f t="shared" si="37"/>
        <v>0.13628769453472159</v>
      </c>
      <c r="D54" s="51"/>
      <c r="E54" s="51">
        <f t="shared" si="37"/>
        <v>0.12851120455399542</v>
      </c>
      <c r="F54" s="51">
        <f t="shared" si="37"/>
        <v>0.13428113226840696</v>
      </c>
      <c r="G54" s="51">
        <f>G37/G52</f>
        <v>0.14326297563612533</v>
      </c>
      <c r="H54" s="51">
        <f>H37/H52</f>
        <v>0.12190708794337195</v>
      </c>
      <c r="I54" s="51">
        <f>I37/I52</f>
        <v>0.14845553288082955</v>
      </c>
    </row>
    <row r="55" spans="1:11" x14ac:dyDescent="0.25">
      <c r="B55" s="52"/>
      <c r="C55" s="52">
        <f t="shared" ref="C55:I55" si="38">C54/B54-1</f>
        <v>1.3661867918360882E-2</v>
      </c>
      <c r="D55" s="52"/>
      <c r="E55" s="52">
        <f>E54/C54-1</f>
        <v>-5.7059369939998272E-2</v>
      </c>
      <c r="F55" s="52">
        <f t="shared" si="38"/>
        <v>4.4898246300284494E-2</v>
      </c>
      <c r="G55" s="52">
        <f t="shared" si="38"/>
        <v>6.6888349956456095E-2</v>
      </c>
      <c r="H55" s="52">
        <f t="shared" si="38"/>
        <v>-0.14906773782917482</v>
      </c>
      <c r="I55" s="52">
        <f t="shared" si="38"/>
        <v>0.21777605703935632</v>
      </c>
    </row>
    <row r="57" spans="1:11" x14ac:dyDescent="0.25">
      <c r="B57" s="52">
        <v>0.15</v>
      </c>
      <c r="C57" s="52">
        <v>0.15</v>
      </c>
      <c r="D57" s="52"/>
      <c r="E57" s="52">
        <v>0.15</v>
      </c>
      <c r="F57" s="52">
        <v>0.15</v>
      </c>
      <c r="G57" s="52">
        <v>0.15</v>
      </c>
      <c r="H57" s="52">
        <v>0.15</v>
      </c>
      <c r="I57" s="52">
        <v>0.15</v>
      </c>
    </row>
    <row r="58" spans="1:11" x14ac:dyDescent="0.25">
      <c r="A58" s="2" t="s">
        <v>39</v>
      </c>
      <c r="B58" s="53">
        <f t="shared" ref="B58:F58" si="39">B25-B57</f>
        <v>-7.1644826291640373E-2</v>
      </c>
      <c r="C58" s="53">
        <f t="shared" si="39"/>
        <v>-3.294569381717026E-2</v>
      </c>
      <c r="D58" s="53"/>
      <c r="E58" s="53">
        <f t="shared" si="39"/>
        <v>-0.10014745302177576</v>
      </c>
      <c r="F58" s="53">
        <f t="shared" si="39"/>
        <v>-5.0011279906514772E-2</v>
      </c>
      <c r="G58" s="53">
        <f>G25-G57</f>
        <v>2.4951864365728438E-2</v>
      </c>
      <c r="H58" s="53">
        <f>H25-H57</f>
        <v>-4.5112595041581008E-2</v>
      </c>
      <c r="I58" s="53" t="e">
        <f>I25-I57</f>
        <v>#DIV/0!</v>
      </c>
    </row>
    <row r="60" spans="1:11" x14ac:dyDescent="0.25">
      <c r="A60" s="68" t="s">
        <v>40</v>
      </c>
    </row>
    <row r="61" spans="1:11" x14ac:dyDescent="0.25">
      <c r="A61" s="58"/>
      <c r="B61" s="59"/>
      <c r="C61" s="59"/>
      <c r="D61" s="59"/>
      <c r="E61" s="59"/>
      <c r="F61" s="59"/>
      <c r="G61" s="59"/>
      <c r="H61" s="60"/>
    </row>
    <row r="62" spans="1:11" x14ac:dyDescent="0.25">
      <c r="A62" s="61" t="s">
        <v>41</v>
      </c>
      <c r="B62" s="30">
        <f>B48+B41</f>
        <v>828956.83269872703</v>
      </c>
      <c r="C62" s="30">
        <f t="shared" ref="C62:H62" si="40">C48+C41</f>
        <v>1362742.5325522705</v>
      </c>
      <c r="D62" s="30">
        <f t="shared" si="40"/>
        <v>1862185.7562744792</v>
      </c>
      <c r="E62" s="30">
        <f t="shared" si="40"/>
        <v>375068.54026104376</v>
      </c>
      <c r="F62" s="30">
        <f t="shared" si="40"/>
        <v>1107893.703676543</v>
      </c>
      <c r="G62" s="30">
        <f t="shared" si="40"/>
        <v>2248656.8396306499</v>
      </c>
      <c r="H62" s="62">
        <f t="shared" si="40"/>
        <v>1180762.24584977</v>
      </c>
    </row>
    <row r="63" spans="1:11" x14ac:dyDescent="0.25">
      <c r="A63" s="61"/>
      <c r="B63" s="6"/>
      <c r="C63" s="6"/>
      <c r="D63" s="6"/>
      <c r="E63" s="6"/>
      <c r="F63" s="6"/>
      <c r="G63" s="6"/>
      <c r="H63" s="63"/>
    </row>
    <row r="64" spans="1:11" x14ac:dyDescent="0.25">
      <c r="A64" s="61" t="s">
        <v>42</v>
      </c>
      <c r="B64" s="6"/>
      <c r="C64" s="30">
        <v>3703690</v>
      </c>
      <c r="D64" s="30">
        <v>3703690</v>
      </c>
      <c r="E64" s="30">
        <v>3703690</v>
      </c>
      <c r="F64" s="30">
        <v>3703690</v>
      </c>
      <c r="G64" s="30">
        <v>3703690</v>
      </c>
      <c r="H64" s="62">
        <v>3703690</v>
      </c>
    </row>
    <row r="65" spans="1:8" x14ac:dyDescent="0.25">
      <c r="A65" s="61"/>
      <c r="B65" s="6"/>
      <c r="C65" s="30"/>
      <c r="D65" s="6"/>
      <c r="E65" s="6"/>
      <c r="F65" s="6"/>
      <c r="G65" s="6"/>
      <c r="H65" s="63"/>
    </row>
    <row r="66" spans="1:8" x14ac:dyDescent="0.25">
      <c r="A66" s="61" t="s">
        <v>43</v>
      </c>
      <c r="B66" s="6"/>
      <c r="C66" s="30">
        <v>262486</v>
      </c>
      <c r="D66" s="30">
        <v>262486</v>
      </c>
      <c r="E66" s="30">
        <v>262486</v>
      </c>
      <c r="F66" s="30">
        <v>262486</v>
      </c>
      <c r="G66" s="30">
        <v>262486</v>
      </c>
      <c r="H66" s="62">
        <v>262486</v>
      </c>
    </row>
    <row r="67" spans="1:8" x14ac:dyDescent="0.25">
      <c r="A67" s="61" t="s">
        <v>44</v>
      </c>
      <c r="B67" s="6"/>
      <c r="C67" s="64">
        <f>C66/C64</f>
        <v>7.0871482224484236E-2</v>
      </c>
      <c r="D67" s="64">
        <f t="shared" ref="D67:H67" si="41">D66/D64</f>
        <v>7.0871482224484236E-2</v>
      </c>
      <c r="E67" s="64">
        <f t="shared" si="41"/>
        <v>7.0871482224484236E-2</v>
      </c>
      <c r="F67" s="64">
        <f t="shared" si="41"/>
        <v>7.0871482224484236E-2</v>
      </c>
      <c r="G67" s="64">
        <f t="shared" si="41"/>
        <v>7.0871482224484236E-2</v>
      </c>
      <c r="H67" s="65">
        <f t="shared" si="41"/>
        <v>7.0871482224484236E-2</v>
      </c>
    </row>
    <row r="68" spans="1:8" x14ac:dyDescent="0.25">
      <c r="A68" s="61" t="s">
        <v>47</v>
      </c>
      <c r="B68" s="6"/>
      <c r="C68" s="64"/>
      <c r="D68" s="64"/>
      <c r="E68" s="64"/>
      <c r="F68" s="64"/>
      <c r="G68" s="64"/>
      <c r="H68" s="65"/>
    </row>
    <row r="69" spans="1:8" x14ac:dyDescent="0.25">
      <c r="A69" s="61"/>
      <c r="B69" s="6"/>
      <c r="C69" s="6"/>
      <c r="D69" s="6"/>
      <c r="E69" s="6"/>
      <c r="F69" s="6"/>
      <c r="G69" s="6"/>
      <c r="H69" s="63"/>
    </row>
    <row r="70" spans="1:8" x14ac:dyDescent="0.25">
      <c r="A70" s="61" t="s">
        <v>46</v>
      </c>
      <c r="B70" s="6"/>
      <c r="C70" s="30">
        <f>+C41</f>
        <v>206061.37988284041</v>
      </c>
      <c r="D70" s="30">
        <f t="shared" ref="D70:H70" si="42">+D41</f>
        <v>280977.86344117159</v>
      </c>
      <c r="E70" s="30">
        <f t="shared" si="42"/>
        <v>57910.281039156311</v>
      </c>
      <c r="F70" s="30">
        <f t="shared" si="42"/>
        <v>167834.05555148103</v>
      </c>
      <c r="G70" s="30">
        <f t="shared" si="42"/>
        <v>338948.52594459732</v>
      </c>
      <c r="H70" s="62">
        <f t="shared" si="42"/>
        <v>178764.33687746539</v>
      </c>
    </row>
    <row r="71" spans="1:8" x14ac:dyDescent="0.25">
      <c r="A71" s="61" t="s">
        <v>44</v>
      </c>
      <c r="B71" s="6"/>
      <c r="C71" s="64">
        <f>C70/C64</f>
        <v>5.5636778424447079E-2</v>
      </c>
      <c r="D71" s="64">
        <f t="shared" ref="D71:H71" si="43">D70/D64</f>
        <v>7.5864303827040486E-2</v>
      </c>
      <c r="E71" s="64">
        <f t="shared" si="43"/>
        <v>1.5635833733157016E-2</v>
      </c>
      <c r="F71" s="64">
        <f t="shared" si="43"/>
        <v>4.5315362665741737E-2</v>
      </c>
      <c r="G71" s="64">
        <f t="shared" si="43"/>
        <v>9.1516440615871553E-2</v>
      </c>
      <c r="H71" s="65">
        <f t="shared" si="43"/>
        <v>4.8266549543148969E-2</v>
      </c>
    </row>
    <row r="72" spans="1:8" x14ac:dyDescent="0.25">
      <c r="A72" s="61" t="s">
        <v>47</v>
      </c>
      <c r="B72" s="6"/>
      <c r="C72" s="64">
        <f>C70/C62</f>
        <v>0.15121079364633139</v>
      </c>
      <c r="D72" s="64">
        <f t="shared" ref="D72:H72" si="44">D70/D62</f>
        <v>0.15088605553685511</v>
      </c>
      <c r="E72" s="64">
        <f t="shared" si="44"/>
        <v>0.1543991959412308</v>
      </c>
      <c r="F72" s="64">
        <f t="shared" si="44"/>
        <v>0.15148931255275128</v>
      </c>
      <c r="G72" s="64">
        <f t="shared" si="44"/>
        <v>0.15073377136560812</v>
      </c>
      <c r="H72" s="65">
        <f t="shared" si="44"/>
        <v>0.15139740240323524</v>
      </c>
    </row>
    <row r="73" spans="1:8" x14ac:dyDescent="0.25">
      <c r="A73" s="61"/>
      <c r="B73" s="6"/>
      <c r="C73" s="6"/>
      <c r="D73" s="6"/>
      <c r="E73" s="6"/>
      <c r="F73" s="6"/>
      <c r="G73" s="6"/>
      <c r="H73" s="63"/>
    </row>
    <row r="74" spans="1:8" x14ac:dyDescent="0.25">
      <c r="A74" s="61" t="s">
        <v>45</v>
      </c>
      <c r="B74" s="6"/>
      <c r="C74" s="30">
        <f>+C66+C70</f>
        <v>468547.37988284044</v>
      </c>
      <c r="D74" s="30">
        <f t="shared" ref="D74:H74" si="45">+D66+D70</f>
        <v>543463.86344117159</v>
      </c>
      <c r="E74" s="30">
        <f t="shared" si="45"/>
        <v>320396.28103915631</v>
      </c>
      <c r="F74" s="30">
        <f t="shared" si="45"/>
        <v>430320.05555148103</v>
      </c>
      <c r="G74" s="30">
        <f t="shared" si="45"/>
        <v>601434.52594459732</v>
      </c>
      <c r="H74" s="62">
        <f t="shared" si="45"/>
        <v>441250.33687746536</v>
      </c>
    </row>
    <row r="75" spans="1:8" x14ac:dyDescent="0.25">
      <c r="A75" s="61" t="s">
        <v>44</v>
      </c>
      <c r="B75" s="6"/>
      <c r="C75" s="64">
        <f>C74/C64</f>
        <v>0.12650826064893131</v>
      </c>
      <c r="D75" s="64">
        <f t="shared" ref="D75:H75" si="46">D74/D64</f>
        <v>0.14673578605152471</v>
      </c>
      <c r="E75" s="64">
        <f t="shared" si="46"/>
        <v>8.6507315957641245E-2</v>
      </c>
      <c r="F75" s="64">
        <f t="shared" si="46"/>
        <v>0.11618684489022597</v>
      </c>
      <c r="G75" s="64">
        <f t="shared" si="46"/>
        <v>0.16238792284035578</v>
      </c>
      <c r="H75" s="65">
        <f t="shared" si="46"/>
        <v>0.11913803176763318</v>
      </c>
    </row>
    <row r="76" spans="1:8" x14ac:dyDescent="0.25">
      <c r="A76" s="66" t="s">
        <v>47</v>
      </c>
      <c r="B76" s="56"/>
      <c r="C76" s="52"/>
      <c r="D76" s="52"/>
      <c r="E76" s="52"/>
      <c r="F76" s="52"/>
      <c r="G76" s="52"/>
      <c r="H76" s="67"/>
    </row>
  </sheetData>
  <pageMargins left="0.75" right="0.75" top="1" bottom="1" header="0.5" footer="0.5"/>
  <pageSetup scale="44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workbookViewId="0">
      <pane xSplit="1" ySplit="5" topLeftCell="B60" activePane="bottomRight" state="frozen"/>
      <selection activeCell="J113" sqref="J113"/>
      <selection pane="topRight" activeCell="J113" sqref="J113"/>
      <selection pane="bottomLeft" activeCell="J113" sqref="J113"/>
      <selection pane="bottomRight" activeCell="B83" sqref="B83"/>
    </sheetView>
  </sheetViews>
  <sheetFormatPr defaultRowHeight="15" x14ac:dyDescent="0.25"/>
  <cols>
    <col min="1" max="1" width="32.5703125" style="2" customWidth="1"/>
    <col min="2" max="6" width="11.42578125" style="2" customWidth="1"/>
    <col min="7" max="8" width="12" style="2" customWidth="1"/>
    <col min="9" max="9" width="12" style="2" hidden="1" customWidth="1"/>
    <col min="10" max="10" width="1.85546875" style="3" customWidth="1"/>
    <col min="11" max="19" width="9.140625" style="2" customWidth="1"/>
    <col min="20" max="16384" width="9.140625" style="2"/>
  </cols>
  <sheetData>
    <row r="1" spans="1:11" ht="15.75" x14ac:dyDescent="0.25">
      <c r="A1" s="1" t="s">
        <v>54</v>
      </c>
    </row>
    <row r="2" spans="1:11" x14ac:dyDescent="0.25">
      <c r="A2" s="4" t="s">
        <v>0</v>
      </c>
      <c r="B2" s="5"/>
      <c r="C2" s="5"/>
      <c r="D2" s="5"/>
      <c r="E2" s="5"/>
      <c r="F2" s="5"/>
      <c r="G2" s="5"/>
      <c r="H2" s="5"/>
      <c r="I2" s="5"/>
    </row>
    <row r="3" spans="1:11" x14ac:dyDescent="0.25">
      <c r="B3" s="7"/>
      <c r="C3" s="7"/>
      <c r="D3" s="7"/>
      <c r="E3" s="7"/>
      <c r="F3" s="7"/>
      <c r="G3" s="7"/>
      <c r="H3" s="7"/>
      <c r="I3" s="7"/>
      <c r="J3" s="8"/>
    </row>
    <row r="4" spans="1:11" x14ac:dyDescent="0.25">
      <c r="A4" s="9"/>
      <c r="B4" s="10"/>
      <c r="C4" s="10"/>
      <c r="D4" s="10">
        <v>0.15</v>
      </c>
      <c r="E4" s="10">
        <v>0.05</v>
      </c>
      <c r="F4" s="10">
        <v>0.1</v>
      </c>
      <c r="G4" s="11">
        <v>0.17499999999999999</v>
      </c>
      <c r="H4" s="11" t="s">
        <v>37</v>
      </c>
      <c r="I4" s="10">
        <v>0.15</v>
      </c>
    </row>
    <row r="5" spans="1:11" x14ac:dyDescent="0.25">
      <c r="B5" s="12" t="s">
        <v>1</v>
      </c>
      <c r="C5" s="12" t="s">
        <v>2</v>
      </c>
      <c r="D5" s="12" t="s">
        <v>2</v>
      </c>
      <c r="E5" s="12" t="s">
        <v>2</v>
      </c>
      <c r="F5" s="12" t="s">
        <v>2</v>
      </c>
      <c r="G5" s="12" t="s">
        <v>2</v>
      </c>
      <c r="H5" s="12" t="s">
        <v>2</v>
      </c>
      <c r="I5" s="12" t="s">
        <v>3</v>
      </c>
    </row>
    <row r="6" spans="1:11" s="14" customFormat="1" ht="14.25" x14ac:dyDescent="0.2">
      <c r="A6" s="13" t="s">
        <v>4</v>
      </c>
      <c r="B6" s="15">
        <f t="shared" ref="B6:I6" si="0">+B44</f>
        <v>870454.44560121745</v>
      </c>
      <c r="C6" s="15">
        <f t="shared" si="0"/>
        <v>1329811.8679226171</v>
      </c>
      <c r="D6" s="15">
        <f t="shared" si="0"/>
        <v>1718757.1590866596</v>
      </c>
      <c r="E6" s="15">
        <f t="shared" si="0"/>
        <v>528426.10110268742</v>
      </c>
      <c r="F6" s="15">
        <f t="shared" si="0"/>
        <v>1125932.8048220333</v>
      </c>
      <c r="G6" s="15">
        <f t="shared" si="0"/>
        <v>2008610.4716037884</v>
      </c>
      <c r="H6" s="15">
        <f t="shared" si="0"/>
        <v>1184227.6385606155</v>
      </c>
      <c r="I6" s="15" t="e">
        <f t="shared" si="0"/>
        <v>#DIV/0!</v>
      </c>
      <c r="J6" s="16"/>
    </row>
    <row r="7" spans="1:11" ht="15.75" thickBot="1" x14ac:dyDescent="0.3">
      <c r="A7" s="17" t="s">
        <v>5</v>
      </c>
      <c r="B7" s="19">
        <v>-45292.177529999994</v>
      </c>
      <c r="C7" s="19">
        <v>-67995.509999999995</v>
      </c>
      <c r="D7" s="19">
        <f>+C7</f>
        <v>-67995.509999999995</v>
      </c>
      <c r="E7" s="19">
        <f t="shared" ref="E7:H7" si="1">+D7</f>
        <v>-67995.509999999995</v>
      </c>
      <c r="F7" s="19">
        <f t="shared" si="1"/>
        <v>-67995.509999999995</v>
      </c>
      <c r="G7" s="19">
        <f t="shared" si="1"/>
        <v>-67995.509999999995</v>
      </c>
      <c r="H7" s="19">
        <f t="shared" si="1"/>
        <v>-67995.509999999995</v>
      </c>
      <c r="I7" s="19">
        <v>0</v>
      </c>
    </row>
    <row r="8" spans="1:11" ht="15.75" thickBot="1" x14ac:dyDescent="0.3">
      <c r="A8" s="18" t="s">
        <v>6</v>
      </c>
      <c r="B8" s="20">
        <v>-229796</v>
      </c>
      <c r="C8" s="20">
        <v>-199272</v>
      </c>
      <c r="D8" s="20">
        <f>+$C$8</f>
        <v>-199272</v>
      </c>
      <c r="E8" s="20">
        <f t="shared" ref="E8:H8" si="2">+$C$8</f>
        <v>-199272</v>
      </c>
      <c r="F8" s="20">
        <f t="shared" si="2"/>
        <v>-199272</v>
      </c>
      <c r="G8" s="20">
        <f t="shared" si="2"/>
        <v>-199272</v>
      </c>
      <c r="H8" s="20">
        <f t="shared" si="2"/>
        <v>-199272</v>
      </c>
      <c r="I8" s="20">
        <v>-143242.76800000001</v>
      </c>
      <c r="K8" s="2" t="s">
        <v>34</v>
      </c>
    </row>
    <row r="9" spans="1:11" x14ac:dyDescent="0.25">
      <c r="A9" s="21" t="s">
        <v>7</v>
      </c>
      <c r="B9" s="22">
        <v>362035.93035759992</v>
      </c>
      <c r="C9" s="22">
        <v>370621.81523810007</v>
      </c>
      <c r="D9" s="22">
        <f>+$C$9</f>
        <v>370621.81523810007</v>
      </c>
      <c r="E9" s="22">
        <f t="shared" ref="E9:H9" si="3">+$C$9</f>
        <v>370621.81523810007</v>
      </c>
      <c r="F9" s="22">
        <f t="shared" si="3"/>
        <v>370621.81523810007</v>
      </c>
      <c r="G9" s="22">
        <f t="shared" si="3"/>
        <v>370621.81523810007</v>
      </c>
      <c r="H9" s="22">
        <f t="shared" si="3"/>
        <v>370621.81523810007</v>
      </c>
      <c r="I9" s="22">
        <v>203477.00883210567</v>
      </c>
    </row>
    <row r="10" spans="1:11" x14ac:dyDescent="0.25">
      <c r="A10" s="17" t="s">
        <v>8</v>
      </c>
      <c r="B10" s="23">
        <f t="shared" ref="B10:H10" si="4">SUM(B6:B9)</f>
        <v>957402.19842881733</v>
      </c>
      <c r="C10" s="23">
        <f t="shared" si="4"/>
        <v>1433166.1731607171</v>
      </c>
      <c r="D10" s="23">
        <f t="shared" si="4"/>
        <v>1822111.4643247596</v>
      </c>
      <c r="E10" s="23">
        <f t="shared" si="4"/>
        <v>631780.40634078742</v>
      </c>
      <c r="F10" s="23">
        <f t="shared" si="4"/>
        <v>1229287.1100601333</v>
      </c>
      <c r="G10" s="23">
        <f t="shared" si="4"/>
        <v>2111964.7768418887</v>
      </c>
      <c r="H10" s="23">
        <f t="shared" si="4"/>
        <v>1287581.9437987155</v>
      </c>
      <c r="I10" s="23" t="e">
        <f>SUM(I6:I9)</f>
        <v>#DIV/0!</v>
      </c>
    </row>
    <row r="11" spans="1:11" ht="15.75" thickBot="1" x14ac:dyDescent="0.3">
      <c r="A11" s="17"/>
      <c r="B11" s="23"/>
      <c r="C11" s="23"/>
      <c r="D11" s="23"/>
      <c r="E11" s="23"/>
      <c r="F11" s="23"/>
      <c r="G11" s="23"/>
      <c r="H11" s="23"/>
      <c r="I11" s="23"/>
    </row>
    <row r="12" spans="1:11" ht="15.75" thickBot="1" x14ac:dyDescent="0.3">
      <c r="A12" s="24" t="s">
        <v>9</v>
      </c>
      <c r="B12" s="20">
        <v>3463668.5</v>
      </c>
      <c r="C12" s="20">
        <v>3372608</v>
      </c>
      <c r="D12" s="20">
        <f>+$C$12</f>
        <v>3372608</v>
      </c>
      <c r="E12" s="20">
        <f t="shared" ref="E12:H12" si="5">+$C$12</f>
        <v>3372608</v>
      </c>
      <c r="F12" s="20">
        <f t="shared" si="5"/>
        <v>3372608</v>
      </c>
      <c r="G12" s="20">
        <f t="shared" si="5"/>
        <v>3372608</v>
      </c>
      <c r="H12" s="20">
        <f t="shared" si="5"/>
        <v>3372608</v>
      </c>
      <c r="I12" s="20">
        <v>710921</v>
      </c>
      <c r="K12" s="2" t="s">
        <v>10</v>
      </c>
    </row>
    <row r="13" spans="1:11" ht="15.75" thickBot="1" x14ac:dyDescent="0.3">
      <c r="A13" s="24" t="s">
        <v>11</v>
      </c>
      <c r="B13" s="23"/>
      <c r="C13" s="23"/>
      <c r="D13" s="23"/>
      <c r="E13" s="23"/>
      <c r="F13" s="23"/>
      <c r="G13" s="23"/>
      <c r="H13" s="23"/>
      <c r="I13" s="23"/>
    </row>
    <row r="14" spans="1:11" ht="15.75" thickBot="1" x14ac:dyDescent="0.3">
      <c r="A14" s="24" t="s">
        <v>12</v>
      </c>
      <c r="B14" s="20">
        <v>1868717</v>
      </c>
      <c r="C14" s="20">
        <v>1725671</v>
      </c>
      <c r="D14" s="20">
        <f>+$C$14</f>
        <v>1725671</v>
      </c>
      <c r="E14" s="20">
        <f t="shared" ref="E14:H14" si="6">+$C$14</f>
        <v>1725671</v>
      </c>
      <c r="F14" s="20">
        <f t="shared" si="6"/>
        <v>1725671</v>
      </c>
      <c r="G14" s="20">
        <f t="shared" si="6"/>
        <v>1725671</v>
      </c>
      <c r="H14" s="20">
        <f t="shared" si="6"/>
        <v>1725671</v>
      </c>
      <c r="I14" s="20">
        <v>718871</v>
      </c>
      <c r="K14" s="2" t="s">
        <v>10</v>
      </c>
    </row>
    <row r="15" spans="1:11" x14ac:dyDescent="0.25">
      <c r="A15" s="17"/>
      <c r="B15" s="23"/>
      <c r="C15" s="23"/>
      <c r="D15" s="23"/>
      <c r="E15" s="23"/>
      <c r="F15" s="23"/>
      <c r="G15" s="23"/>
      <c r="H15" s="23"/>
      <c r="I15" s="23"/>
    </row>
    <row r="16" spans="1:11" x14ac:dyDescent="0.25">
      <c r="A16" s="24" t="s">
        <v>13</v>
      </c>
      <c r="B16" s="23">
        <v>6831464.7561510922</v>
      </c>
      <c r="C16" s="23">
        <f t="shared" ref="C16:I16" si="7">+B20</f>
        <v>6941262.1936919661</v>
      </c>
      <c r="D16" s="23">
        <f>+$C$16</f>
        <v>6941262.1936919661</v>
      </c>
      <c r="E16" s="23">
        <f t="shared" ref="E16:H16" si="8">+$C$16</f>
        <v>6941262.1936919661</v>
      </c>
      <c r="F16" s="23">
        <f t="shared" si="8"/>
        <v>6941262.1936919661</v>
      </c>
      <c r="G16" s="23">
        <f t="shared" si="8"/>
        <v>6941262.1936919661</v>
      </c>
      <c r="H16" s="23">
        <f t="shared" si="8"/>
        <v>6941262.1936919661</v>
      </c>
      <c r="I16" s="23">
        <f t="shared" si="7"/>
        <v>7365697.6013399158</v>
      </c>
    </row>
    <row r="17" spans="1:11" s="14" customFormat="1" ht="14.25" x14ac:dyDescent="0.2">
      <c r="A17" s="25" t="s">
        <v>14</v>
      </c>
      <c r="B17" s="15">
        <f t="shared" ref="B17:I17" si="9">+B50</f>
        <v>434797.43754087365</v>
      </c>
      <c r="C17" s="15">
        <f t="shared" si="9"/>
        <v>714926.21105163905</v>
      </c>
      <c r="D17" s="15">
        <f t="shared" si="9"/>
        <v>956682.97297397559</v>
      </c>
      <c r="E17" s="15">
        <f t="shared" si="9"/>
        <v>216808.7831295653</v>
      </c>
      <c r="F17" s="15">
        <f t="shared" si="9"/>
        <v>588201.08225153596</v>
      </c>
      <c r="G17" s="15">
        <f t="shared" si="9"/>
        <v>1136847.1242274474</v>
      </c>
      <c r="H17" s="15">
        <f t="shared" si="9"/>
        <v>624435.40764794918</v>
      </c>
      <c r="I17" s="15" t="e">
        <f t="shared" si="9"/>
        <v>#DIV/0!</v>
      </c>
      <c r="J17" s="16"/>
    </row>
    <row r="18" spans="1:11" x14ac:dyDescent="0.25">
      <c r="A18" s="24" t="s">
        <v>15</v>
      </c>
      <c r="B18" s="26">
        <v>-325000</v>
      </c>
      <c r="C18" s="26">
        <v>-200000</v>
      </c>
      <c r="D18" s="26">
        <f>+C18</f>
        <v>-200000</v>
      </c>
      <c r="E18" s="26">
        <f t="shared" ref="E18:H18" si="10">+D18</f>
        <v>-200000</v>
      </c>
      <c r="F18" s="26">
        <f t="shared" si="10"/>
        <v>-200000</v>
      </c>
      <c r="G18" s="26">
        <f t="shared" si="10"/>
        <v>-200000</v>
      </c>
      <c r="H18" s="26">
        <f t="shared" si="10"/>
        <v>-200000</v>
      </c>
      <c r="I18" s="26">
        <v>0</v>
      </c>
      <c r="K18" s="2" t="s">
        <v>35</v>
      </c>
    </row>
    <row r="19" spans="1:11" x14ac:dyDescent="0.25">
      <c r="A19" s="24" t="s">
        <v>16</v>
      </c>
      <c r="B19" s="26">
        <v>0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</row>
    <row r="20" spans="1:11" x14ac:dyDescent="0.25">
      <c r="A20" s="27" t="s">
        <v>17</v>
      </c>
      <c r="B20" s="28">
        <f t="shared" ref="B20:H20" si="11">SUM(B16:B19)</f>
        <v>6941262.1936919661</v>
      </c>
      <c r="C20" s="29">
        <f t="shared" si="11"/>
        <v>7456188.4047436053</v>
      </c>
      <c r="D20" s="29">
        <f t="shared" si="11"/>
        <v>7697945.1666659415</v>
      </c>
      <c r="E20" s="29">
        <f t="shared" si="11"/>
        <v>6958070.9768215315</v>
      </c>
      <c r="F20" s="29">
        <f t="shared" si="11"/>
        <v>7329463.2759435019</v>
      </c>
      <c r="G20" s="29">
        <f t="shared" si="11"/>
        <v>7878109.3179194136</v>
      </c>
      <c r="H20" s="29">
        <f t="shared" si="11"/>
        <v>7365697.6013399158</v>
      </c>
      <c r="I20" s="29" t="e">
        <f>SUM(I16:I19)</f>
        <v>#DIV/0!</v>
      </c>
    </row>
    <row r="21" spans="1:11" x14ac:dyDescent="0.25">
      <c r="A21" s="24" t="s">
        <v>18</v>
      </c>
      <c r="B21" s="23">
        <f t="shared" ref="B21:H21" si="12">(B20+B16)/2</f>
        <v>6886363.4749215292</v>
      </c>
      <c r="C21" s="23">
        <f t="shared" si="12"/>
        <v>7198725.2992177857</v>
      </c>
      <c r="D21" s="23">
        <f t="shared" si="12"/>
        <v>7319603.6801789533</v>
      </c>
      <c r="E21" s="23">
        <f t="shared" si="12"/>
        <v>6949666.5852567488</v>
      </c>
      <c r="F21" s="23">
        <f t="shared" si="12"/>
        <v>7135362.734817734</v>
      </c>
      <c r="G21" s="23">
        <f t="shared" si="12"/>
        <v>7409685.7558056898</v>
      </c>
      <c r="H21" s="23">
        <f t="shared" si="12"/>
        <v>7153479.8975159414</v>
      </c>
      <c r="I21" s="23" t="e">
        <f>(I20+I16)/2</f>
        <v>#DIV/0!</v>
      </c>
    </row>
    <row r="22" spans="1:11" x14ac:dyDescent="0.25">
      <c r="A22" s="21"/>
      <c r="B22" s="31"/>
      <c r="C22" s="31"/>
      <c r="D22" s="31"/>
      <c r="E22" s="31"/>
      <c r="F22" s="31"/>
      <c r="G22" s="31"/>
      <c r="H22" s="31"/>
      <c r="I22" s="31"/>
    </row>
    <row r="23" spans="1:11" x14ac:dyDescent="0.25">
      <c r="A23" s="24" t="s">
        <v>19</v>
      </c>
      <c r="B23" s="23">
        <f t="shared" ref="B23:H23" si="13">+B12+B13+B14+B21</f>
        <v>12218748.974921528</v>
      </c>
      <c r="C23" s="23">
        <f t="shared" si="13"/>
        <v>12297004.299217787</v>
      </c>
      <c r="D23" s="23">
        <f t="shared" si="13"/>
        <v>12417882.680178953</v>
      </c>
      <c r="E23" s="23">
        <f t="shared" si="13"/>
        <v>12047945.585256748</v>
      </c>
      <c r="F23" s="23">
        <f t="shared" si="13"/>
        <v>12233641.734817734</v>
      </c>
      <c r="G23" s="23">
        <f t="shared" si="13"/>
        <v>12507964.75580569</v>
      </c>
      <c r="H23" s="23">
        <f t="shared" si="13"/>
        <v>12251758.897515941</v>
      </c>
      <c r="I23" s="23" t="e">
        <f>+I12+I13+I14+I21</f>
        <v>#DIV/0!</v>
      </c>
    </row>
    <row r="24" spans="1:11" ht="15.75" thickBot="1" x14ac:dyDescent="0.3">
      <c r="A24" s="32"/>
      <c r="B24" s="33"/>
      <c r="C24" s="33"/>
      <c r="D24" s="33"/>
      <c r="E24" s="33"/>
      <c r="F24" s="33"/>
      <c r="G24" s="33"/>
      <c r="H24" s="33"/>
      <c r="I24" s="33"/>
    </row>
    <row r="25" spans="1:11" s="14" customFormat="1" thickBot="1" x14ac:dyDescent="0.25">
      <c r="A25" s="34" t="s">
        <v>20</v>
      </c>
      <c r="B25" s="35">
        <f t="shared" ref="B25:H25" si="14">B10/B23</f>
        <v>7.8355173708359621E-2</v>
      </c>
      <c r="C25" s="35">
        <f t="shared" si="14"/>
        <v>0.11654596016136068</v>
      </c>
      <c r="D25" s="35">
        <f t="shared" si="14"/>
        <v>0.14673286189385237</v>
      </c>
      <c r="E25" s="35">
        <f t="shared" si="14"/>
        <v>5.2438849583941231E-2</v>
      </c>
      <c r="F25" s="35">
        <f t="shared" si="14"/>
        <v>0.10048415154757252</v>
      </c>
      <c r="G25" s="35">
        <f t="shared" si="14"/>
        <v>0.1688495944843145</v>
      </c>
      <c r="H25" s="35">
        <f t="shared" si="14"/>
        <v>0.10509364039638212</v>
      </c>
      <c r="I25" s="35" t="e">
        <f>I10/I23</f>
        <v>#DIV/0!</v>
      </c>
      <c r="J25" s="16"/>
    </row>
    <row r="26" spans="1:11" x14ac:dyDescent="0.25">
      <c r="A26" s="36" t="s">
        <v>36</v>
      </c>
      <c r="B26" s="37"/>
      <c r="C26" s="37">
        <f>+C25*(1-0.3784)</f>
        <v>7.244496883630179E-2</v>
      </c>
      <c r="D26" s="37">
        <f t="shared" ref="D26:H26" si="15">+D25*(1-0.3784)</f>
        <v>9.120914695321862E-2</v>
      </c>
      <c r="E26" s="37">
        <f t="shared" si="15"/>
        <v>3.2595988901377868E-2</v>
      </c>
      <c r="F26" s="37">
        <f t="shared" si="15"/>
        <v>6.2460948601971072E-2</v>
      </c>
      <c r="G26" s="37">
        <f t="shared" si="15"/>
        <v>0.10495690793144988</v>
      </c>
      <c r="H26" s="37">
        <f t="shared" si="15"/>
        <v>6.5326206870391118E-2</v>
      </c>
      <c r="I26" s="37"/>
    </row>
    <row r="28" spans="1:11" x14ac:dyDescent="0.25">
      <c r="A28" s="38" t="s">
        <v>21</v>
      </c>
      <c r="B28" s="39">
        <v>146.6183108793856</v>
      </c>
      <c r="C28" s="39">
        <v>150.60340438078549</v>
      </c>
      <c r="D28" s="39"/>
      <c r="E28" s="39"/>
      <c r="F28" s="39"/>
      <c r="G28" s="39"/>
      <c r="H28" s="39">
        <v>158.58506296223194</v>
      </c>
      <c r="I28" s="39">
        <v>161.39246745746877</v>
      </c>
    </row>
    <row r="29" spans="1:11" x14ac:dyDescent="0.25">
      <c r="A29" s="38" t="s">
        <v>22</v>
      </c>
      <c r="B29" s="40">
        <v>0.80799532954153763</v>
      </c>
      <c r="C29" s="40">
        <v>0.80277733202186896</v>
      </c>
      <c r="D29" s="40"/>
      <c r="E29" s="40"/>
      <c r="F29" s="40"/>
      <c r="G29" s="40"/>
      <c r="H29" s="40">
        <v>0.80274113184507945</v>
      </c>
      <c r="I29" s="40">
        <v>0.81075124024158807</v>
      </c>
    </row>
    <row r="30" spans="1:11" x14ac:dyDescent="0.25">
      <c r="A30" s="38" t="s">
        <v>23</v>
      </c>
      <c r="B30" s="41">
        <v>110424393.74970001</v>
      </c>
      <c r="C30" s="41">
        <v>111478457.19040002</v>
      </c>
      <c r="D30" s="41"/>
      <c r="E30" s="41"/>
      <c r="F30" s="41"/>
      <c r="G30" s="41"/>
      <c r="H30" s="41">
        <v>124491429.57638553</v>
      </c>
      <c r="I30" s="41">
        <v>126337805.81449053</v>
      </c>
    </row>
    <row r="32" spans="1:11" x14ac:dyDescent="0.25">
      <c r="A32" s="2" t="s">
        <v>24</v>
      </c>
      <c r="B32" s="42">
        <f t="shared" ref="B32:C32" si="16">B17/B21</f>
        <v>6.3138903301328889E-2</v>
      </c>
      <c r="C32" s="42">
        <f t="shared" si="16"/>
        <v>9.9312889620794806E-2</v>
      </c>
      <c r="D32" s="42"/>
      <c r="E32" s="42"/>
      <c r="F32" s="42"/>
      <c r="G32" s="42"/>
      <c r="H32" s="42">
        <f>H17/H21</f>
        <v>8.7291138941312393E-2</v>
      </c>
      <c r="I32" s="42" t="e">
        <f>I17/I21</f>
        <v>#DIV/0!</v>
      </c>
    </row>
    <row r="34" spans="1:11" hidden="1" x14ac:dyDescent="0.25">
      <c r="B34" s="43">
        <v>16190238.0914612</v>
      </c>
      <c r="C34" s="43">
        <v>16789035.167991899</v>
      </c>
      <c r="D34" s="43">
        <f>+$C$34</f>
        <v>16789035.167991899</v>
      </c>
      <c r="E34" s="43">
        <f t="shared" ref="E34:G34" si="17">+$C$34</f>
        <v>16789035.167991899</v>
      </c>
      <c r="F34" s="43">
        <f t="shared" si="17"/>
        <v>16789035.167991899</v>
      </c>
      <c r="G34" s="43">
        <f t="shared" si="17"/>
        <v>16789035.167991899</v>
      </c>
      <c r="H34" s="43">
        <v>16789035.167991899</v>
      </c>
      <c r="I34" s="43">
        <v>20389970.21356317</v>
      </c>
    </row>
    <row r="35" spans="1:11" hidden="1" x14ac:dyDescent="0.25">
      <c r="B35" s="45">
        <v>0</v>
      </c>
      <c r="C35" s="45">
        <v>0</v>
      </c>
      <c r="D35" s="45">
        <v>512249.46022790577</v>
      </c>
      <c r="E35" s="45">
        <v>-1012998.9664525408</v>
      </c>
      <c r="F35" s="45">
        <v>-261383.41423151726</v>
      </c>
      <c r="G35" s="45">
        <v>908630.05854192737</v>
      </c>
      <c r="H35" s="45">
        <v>-186646.44790000014</v>
      </c>
      <c r="I35" s="45">
        <v>0</v>
      </c>
      <c r="K35" s="2">
        <f>+B6/B37</f>
        <v>5.0500890515931304E-2</v>
      </c>
    </row>
    <row r="36" spans="1:11" hidden="1" x14ac:dyDescent="0.25">
      <c r="B36" s="21">
        <v>1046179.6569865979</v>
      </c>
      <c r="C36" s="21">
        <v>964384.9542031996</v>
      </c>
      <c r="D36" s="21">
        <v>964384.9542031996</v>
      </c>
      <c r="E36" s="21">
        <v>964384.9542031996</v>
      </c>
      <c r="F36" s="21">
        <v>964384.9542031996</v>
      </c>
      <c r="G36" s="21">
        <v>964384.9542031996</v>
      </c>
      <c r="H36" s="21">
        <v>964384.9542031996</v>
      </c>
      <c r="I36" s="21">
        <v>1056867.1509226933</v>
      </c>
    </row>
    <row r="37" spans="1:11" x14ac:dyDescent="0.25">
      <c r="A37" s="54" t="s">
        <v>25</v>
      </c>
      <c r="B37" s="30">
        <f t="shared" ref="B37:G37" si="18">SUM(B34:B36)</f>
        <v>17236417.748447798</v>
      </c>
      <c r="C37" s="30">
        <f t="shared" si="18"/>
        <v>17753420.122195099</v>
      </c>
      <c r="D37" s="30">
        <f t="shared" si="18"/>
        <v>18265669.582423005</v>
      </c>
      <c r="E37" s="30">
        <f t="shared" si="18"/>
        <v>16740421.155742558</v>
      </c>
      <c r="F37" s="30">
        <f t="shared" si="18"/>
        <v>17492036.707963582</v>
      </c>
      <c r="G37" s="30">
        <f t="shared" si="18"/>
        <v>18662050.180737026</v>
      </c>
      <c r="H37" s="30">
        <f>SUM(H34:H36)</f>
        <v>17566773.674295098</v>
      </c>
      <c r="I37" s="30">
        <f>SUM(I34:I36)</f>
        <v>21446837.364485864</v>
      </c>
    </row>
    <row r="38" spans="1:11" x14ac:dyDescent="0.25">
      <c r="A38" s="54"/>
      <c r="B38" s="30"/>
      <c r="C38" s="30"/>
      <c r="D38" s="30"/>
      <c r="E38" s="30"/>
      <c r="F38" s="30"/>
      <c r="G38" s="30"/>
      <c r="H38" s="30"/>
      <c r="I38" s="30"/>
    </row>
    <row r="39" spans="1:11" x14ac:dyDescent="0.25">
      <c r="A39" s="54" t="s">
        <v>26</v>
      </c>
      <c r="B39" s="48">
        <v>16241270.133155771</v>
      </c>
      <c r="C39" s="48">
        <v>16211059.747762028</v>
      </c>
      <c r="D39" s="48">
        <f>+C39</f>
        <v>16211059.747762028</v>
      </c>
      <c r="E39" s="48">
        <f t="shared" ref="E39:G39" si="19">+D39</f>
        <v>16211059.747762028</v>
      </c>
      <c r="F39" s="48">
        <f t="shared" si="19"/>
        <v>16211059.747762028</v>
      </c>
      <c r="G39" s="48">
        <f t="shared" si="19"/>
        <v>16211059.747762028</v>
      </c>
      <c r="H39" s="48">
        <v>16211059.747762028</v>
      </c>
      <c r="I39" s="48" t="e">
        <v>#DIV/0!</v>
      </c>
    </row>
    <row r="40" spans="1:11" x14ac:dyDescent="0.25">
      <c r="A40" s="54" t="s">
        <v>27</v>
      </c>
      <c r="B40" s="30">
        <f t="shared" ref="B40:G40" si="20">B35*0.025</f>
        <v>0</v>
      </c>
      <c r="C40" s="30">
        <f t="shared" si="20"/>
        <v>0</v>
      </c>
      <c r="D40" s="30">
        <f t="shared" si="20"/>
        <v>12806.236505697645</v>
      </c>
      <c r="E40" s="30">
        <f t="shared" si="20"/>
        <v>-25324.974161313523</v>
      </c>
      <c r="F40" s="30">
        <f t="shared" si="20"/>
        <v>-6534.5853557879318</v>
      </c>
      <c r="G40" s="30">
        <f t="shared" si="20"/>
        <v>22715.751463548186</v>
      </c>
      <c r="H40" s="30">
        <v>-4666.1611975000042</v>
      </c>
      <c r="I40" s="30">
        <f>I35*0.025</f>
        <v>0</v>
      </c>
    </row>
    <row r="41" spans="1:11" x14ac:dyDescent="0.25">
      <c r="A41" s="55" t="s">
        <v>28</v>
      </c>
      <c r="B41" s="49">
        <v>124693.16969080953</v>
      </c>
      <c r="C41" s="49">
        <f>+C84</f>
        <v>212548.50651045408</v>
      </c>
      <c r="D41" s="49">
        <f t="shared" ref="D41:H41" si="21">+D84</f>
        <v>323046.4390686198</v>
      </c>
      <c r="E41" s="49">
        <f t="shared" si="21"/>
        <v>26260.281039156565</v>
      </c>
      <c r="F41" s="49">
        <f t="shared" si="21"/>
        <v>161578.74073530862</v>
      </c>
      <c r="G41" s="49">
        <f t="shared" si="21"/>
        <v>419664.20990766247</v>
      </c>
      <c r="H41" s="49">
        <f t="shared" si="21"/>
        <v>176152.44916995399</v>
      </c>
      <c r="I41" s="49" t="e">
        <v>#DIV/0!</v>
      </c>
    </row>
    <row r="42" spans="1:11" x14ac:dyDescent="0.25">
      <c r="A42" s="54" t="s">
        <v>29</v>
      </c>
      <c r="B42" s="30">
        <f t="shared" ref="B42:G42" si="22">SUM(B39:B41)</f>
        <v>16365963.302846581</v>
      </c>
      <c r="C42" s="30">
        <f t="shared" si="22"/>
        <v>16423608.254272481</v>
      </c>
      <c r="D42" s="30">
        <f t="shared" si="22"/>
        <v>16546912.423336346</v>
      </c>
      <c r="E42" s="30">
        <f t="shared" si="22"/>
        <v>16211995.05463987</v>
      </c>
      <c r="F42" s="30">
        <f t="shared" si="22"/>
        <v>16366103.903141549</v>
      </c>
      <c r="G42" s="30">
        <f t="shared" si="22"/>
        <v>16653439.709133238</v>
      </c>
      <c r="H42" s="30">
        <f t="shared" ref="H42" si="23">SUM(H39:H41)</f>
        <v>16382546.035734482</v>
      </c>
      <c r="I42" s="30" t="e">
        <f>SUM(I39:I41)</f>
        <v>#DIV/0!</v>
      </c>
    </row>
    <row r="43" spans="1:11" x14ac:dyDescent="0.25">
      <c r="A43" s="54"/>
      <c r="B43" s="30"/>
      <c r="C43" s="30"/>
      <c r="D43" s="30"/>
      <c r="E43" s="30"/>
      <c r="F43" s="30"/>
      <c r="G43" s="30"/>
      <c r="H43" s="30"/>
      <c r="I43" s="30"/>
    </row>
    <row r="44" spans="1:11" x14ac:dyDescent="0.25">
      <c r="A44" s="54" t="s">
        <v>4</v>
      </c>
      <c r="B44" s="30">
        <f t="shared" ref="B44:G44" si="24">+B37-B42</f>
        <v>870454.44560121745</v>
      </c>
      <c r="C44" s="30">
        <f t="shared" si="24"/>
        <v>1329811.8679226171</v>
      </c>
      <c r="D44" s="30">
        <f t="shared" si="24"/>
        <v>1718757.1590866596</v>
      </c>
      <c r="E44" s="30">
        <f t="shared" si="24"/>
        <v>528426.10110268742</v>
      </c>
      <c r="F44" s="30">
        <f t="shared" si="24"/>
        <v>1125932.8048220333</v>
      </c>
      <c r="G44" s="30">
        <f t="shared" si="24"/>
        <v>2008610.4716037884</v>
      </c>
      <c r="H44" s="30">
        <f>+H37-H42</f>
        <v>1184227.6385606155</v>
      </c>
      <c r="I44" s="30" t="e">
        <f>+I37-I42</f>
        <v>#DIV/0!</v>
      </c>
    </row>
    <row r="45" spans="1:11" x14ac:dyDescent="0.25">
      <c r="A45" s="54"/>
      <c r="B45" s="30"/>
      <c r="C45" s="30"/>
      <c r="D45" s="30"/>
      <c r="E45" s="30"/>
      <c r="F45" s="30"/>
      <c r="G45" s="30"/>
      <c r="H45" s="30"/>
      <c r="I45" s="30"/>
    </row>
    <row r="46" spans="1:11" x14ac:dyDescent="0.25">
      <c r="A46" s="54" t="s">
        <v>30</v>
      </c>
      <c r="B46" s="48">
        <v>166190.78259329998</v>
      </c>
      <c r="C46" s="48">
        <v>179617.84188079994</v>
      </c>
      <c r="D46" s="48">
        <f>+C46</f>
        <v>179617.84188079994</v>
      </c>
      <c r="E46" s="48">
        <f t="shared" ref="E46:H46" si="25">+D46</f>
        <v>179617.84188079994</v>
      </c>
      <c r="F46" s="48">
        <f t="shared" si="25"/>
        <v>179617.84188079994</v>
      </c>
      <c r="G46" s="48">
        <f t="shared" si="25"/>
        <v>179617.84188079994</v>
      </c>
      <c r="H46" s="48">
        <f t="shared" si="25"/>
        <v>179617.84188079994</v>
      </c>
      <c r="I46" s="48">
        <v>4480.9258338127693</v>
      </c>
    </row>
    <row r="47" spans="1:11" x14ac:dyDescent="0.25">
      <c r="A47" s="54"/>
      <c r="B47" s="30"/>
      <c r="C47" s="30"/>
      <c r="D47" s="30"/>
      <c r="E47" s="30"/>
      <c r="F47" s="30"/>
      <c r="G47" s="30"/>
      <c r="H47" s="30"/>
      <c r="I47" s="30"/>
    </row>
    <row r="48" spans="1:11" x14ac:dyDescent="0.25">
      <c r="A48" s="47" t="s">
        <v>31</v>
      </c>
      <c r="B48" s="30">
        <f t="shared" ref="B48:G48" si="26">+B44-B46</f>
        <v>704263.66300791746</v>
      </c>
      <c r="C48" s="30">
        <f t="shared" si="26"/>
        <v>1150194.0260418172</v>
      </c>
      <c r="D48" s="30">
        <f t="shared" si="26"/>
        <v>1539139.3172058596</v>
      </c>
      <c r="E48" s="30">
        <f t="shared" si="26"/>
        <v>348808.25922188745</v>
      </c>
      <c r="F48" s="30">
        <f t="shared" si="26"/>
        <v>946314.9629412333</v>
      </c>
      <c r="G48" s="30">
        <f t="shared" si="26"/>
        <v>1828992.6297229885</v>
      </c>
      <c r="H48" s="30">
        <f>+H44-H46</f>
        <v>1004609.7966798155</v>
      </c>
      <c r="I48" s="30" t="e">
        <f>+I44-I46</f>
        <v>#DIV/0!</v>
      </c>
    </row>
    <row r="49" spans="1:11" x14ac:dyDescent="0.25">
      <c r="A49" s="46" t="s">
        <v>32</v>
      </c>
      <c r="B49" s="21">
        <v>269466.22546704381</v>
      </c>
      <c r="C49" s="21">
        <f>C48*$K$49</f>
        <v>435267.8149901781</v>
      </c>
      <c r="D49" s="21">
        <f t="shared" ref="D49:H49" si="27">D48*$K$49</f>
        <v>582456.344231884</v>
      </c>
      <c r="E49" s="21">
        <f t="shared" si="27"/>
        <v>131999.47609232215</v>
      </c>
      <c r="F49" s="21">
        <f t="shared" si="27"/>
        <v>358113.8806896974</v>
      </c>
      <c r="G49" s="21">
        <f t="shared" si="27"/>
        <v>692145.50549554115</v>
      </c>
      <c r="H49" s="21">
        <f t="shared" si="27"/>
        <v>380174.38903186633</v>
      </c>
      <c r="I49" s="21" t="e">
        <v>#DIV/0!</v>
      </c>
      <c r="K49" s="2">
        <v>0.37842990411632799</v>
      </c>
    </row>
    <row r="50" spans="1:11" x14ac:dyDescent="0.25">
      <c r="A50" s="44" t="s">
        <v>33</v>
      </c>
      <c r="B50" s="50">
        <f t="shared" ref="B50:G50" si="28">+B48-B49</f>
        <v>434797.43754087365</v>
      </c>
      <c r="C50" s="50">
        <f t="shared" si="28"/>
        <v>714926.21105163905</v>
      </c>
      <c r="D50" s="50">
        <f t="shared" si="28"/>
        <v>956682.97297397559</v>
      </c>
      <c r="E50" s="50">
        <f t="shared" si="28"/>
        <v>216808.7831295653</v>
      </c>
      <c r="F50" s="50">
        <f t="shared" si="28"/>
        <v>588201.08225153596</v>
      </c>
      <c r="G50" s="50">
        <f t="shared" si="28"/>
        <v>1136847.1242274474</v>
      </c>
      <c r="H50" s="50">
        <f>+H48-H49</f>
        <v>624435.40764794918</v>
      </c>
      <c r="I50" s="50" t="e">
        <f>+I48-I49</f>
        <v>#DIV/0!</v>
      </c>
    </row>
    <row r="51" spans="1:11" x14ac:dyDescent="0.25">
      <c r="B51" s="6"/>
      <c r="C51" s="6"/>
      <c r="D51" s="6"/>
      <c r="E51" s="6"/>
      <c r="F51" s="6"/>
      <c r="G51" s="6"/>
      <c r="H51" s="6"/>
      <c r="I51" s="6"/>
    </row>
    <row r="52" spans="1:11" x14ac:dyDescent="0.25">
      <c r="B52" s="48">
        <v>128198657.0450168</v>
      </c>
      <c r="C52" s="48">
        <v>130264292.62600899</v>
      </c>
      <c r="D52" s="48">
        <f>+C52</f>
        <v>130264292.62600899</v>
      </c>
      <c r="E52" s="48">
        <f t="shared" ref="E52:G52" si="29">+D52</f>
        <v>130264292.62600899</v>
      </c>
      <c r="F52" s="48">
        <f t="shared" si="29"/>
        <v>130264292.62600899</v>
      </c>
      <c r="G52" s="48">
        <f t="shared" si="29"/>
        <v>130264292.62600899</v>
      </c>
      <c r="H52" s="48">
        <v>144099690.76166582</v>
      </c>
      <c r="I52" s="48">
        <v>144466406.52795333</v>
      </c>
    </row>
    <row r="53" spans="1:11" x14ac:dyDescent="0.25">
      <c r="B53" s="6"/>
      <c r="C53" s="6"/>
      <c r="D53" s="6"/>
      <c r="E53" s="6"/>
      <c r="F53" s="6"/>
      <c r="G53" s="6"/>
      <c r="H53" s="6"/>
      <c r="I53" s="6"/>
    </row>
    <row r="54" spans="1:11" x14ac:dyDescent="0.25">
      <c r="A54" s="2" t="s">
        <v>38</v>
      </c>
      <c r="B54" s="51">
        <f t="shared" ref="B54:F54" si="30">B37/B52</f>
        <v>0.13445084485085715</v>
      </c>
      <c r="C54" s="51">
        <f t="shared" si="30"/>
        <v>0.13628769453472159</v>
      </c>
      <c r="D54" s="51"/>
      <c r="E54" s="51">
        <f t="shared" si="30"/>
        <v>0.12851120455399542</v>
      </c>
      <c r="F54" s="51">
        <f t="shared" si="30"/>
        <v>0.13428113226840696</v>
      </c>
      <c r="G54" s="51">
        <f>G37/G52</f>
        <v>0.14326297563612533</v>
      </c>
      <c r="H54" s="51">
        <f>H37/H52</f>
        <v>0.12190708794337195</v>
      </c>
      <c r="I54" s="51">
        <f>I37/I52</f>
        <v>0.14845553288082955</v>
      </c>
    </row>
    <row r="55" spans="1:11" x14ac:dyDescent="0.25">
      <c r="B55" s="52"/>
      <c r="C55" s="52">
        <f t="shared" ref="C55:I55" si="31">C54/B54-1</f>
        <v>1.3661867918360882E-2</v>
      </c>
      <c r="D55" s="52"/>
      <c r="E55" s="52">
        <f>E54/C54-1</f>
        <v>-5.7059369939998272E-2</v>
      </c>
      <c r="F55" s="52">
        <f t="shared" si="31"/>
        <v>4.4898246300284494E-2</v>
      </c>
      <c r="G55" s="52">
        <f t="shared" si="31"/>
        <v>6.6888349956456095E-2</v>
      </c>
      <c r="H55" s="52">
        <f t="shared" si="31"/>
        <v>-0.14906773782917482</v>
      </c>
      <c r="I55" s="52">
        <f t="shared" si="31"/>
        <v>0.21777605703935632</v>
      </c>
    </row>
    <row r="57" spans="1:11" x14ac:dyDescent="0.25">
      <c r="B57" s="52">
        <v>0.15</v>
      </c>
      <c r="C57" s="52">
        <v>0.15</v>
      </c>
      <c r="D57" s="52"/>
      <c r="E57" s="52">
        <v>0.15</v>
      </c>
      <c r="F57" s="52">
        <v>0.15</v>
      </c>
      <c r="G57" s="52">
        <v>0.15</v>
      </c>
      <c r="H57" s="52">
        <v>0.15</v>
      </c>
      <c r="I57" s="52">
        <v>0.15</v>
      </c>
    </row>
    <row r="58" spans="1:11" x14ac:dyDescent="0.25">
      <c r="A58" s="2" t="s">
        <v>39</v>
      </c>
      <c r="B58" s="53">
        <f t="shared" ref="B58:F58" si="32">B25-B57</f>
        <v>-7.1644826291640373E-2</v>
      </c>
      <c r="C58" s="53">
        <f t="shared" si="32"/>
        <v>-3.3454039838639316E-2</v>
      </c>
      <c r="D58" s="53"/>
      <c r="E58" s="53">
        <f t="shared" si="32"/>
        <v>-9.7561150416058756E-2</v>
      </c>
      <c r="F58" s="53">
        <f t="shared" si="32"/>
        <v>-4.9515848452427472E-2</v>
      </c>
      <c r="G58" s="53">
        <f>G25-G57</f>
        <v>1.8849594484314502E-2</v>
      </c>
      <c r="H58" s="53">
        <f>H25-H57</f>
        <v>-4.4906359603617871E-2</v>
      </c>
      <c r="I58" s="53" t="e">
        <f>I25-I57</f>
        <v>#DIV/0!</v>
      </c>
    </row>
    <row r="60" spans="1:11" x14ac:dyDescent="0.25">
      <c r="A60" s="68" t="s">
        <v>40</v>
      </c>
    </row>
    <row r="61" spans="1:11" x14ac:dyDescent="0.25">
      <c r="A61" s="58"/>
      <c r="B61" s="59"/>
      <c r="C61" s="59"/>
      <c r="D61" s="59"/>
      <c r="E61" s="59"/>
      <c r="F61" s="59"/>
      <c r="G61" s="59"/>
      <c r="H61" s="60"/>
    </row>
    <row r="62" spans="1:11" x14ac:dyDescent="0.25">
      <c r="A62" s="61" t="s">
        <v>41</v>
      </c>
      <c r="B62" s="30">
        <v>828956.83269872703</v>
      </c>
      <c r="C62" s="30">
        <v>1362742.5325522705</v>
      </c>
      <c r="D62" s="30">
        <v>1862185.7562744792</v>
      </c>
      <c r="E62" s="30">
        <v>375068.54026104376</v>
      </c>
      <c r="F62" s="30">
        <v>1107893.703676543</v>
      </c>
      <c r="G62" s="30">
        <v>2248656.8396306499</v>
      </c>
      <c r="H62" s="62">
        <v>1180762.24584977</v>
      </c>
    </row>
    <row r="63" spans="1:11" x14ac:dyDescent="0.25">
      <c r="A63" s="61"/>
      <c r="B63" s="6"/>
      <c r="C63" s="6"/>
      <c r="D63" s="6"/>
      <c r="E63" s="6"/>
      <c r="F63" s="6"/>
      <c r="G63" s="6"/>
      <c r="H63" s="63"/>
    </row>
    <row r="64" spans="1:11" x14ac:dyDescent="0.25">
      <c r="A64" s="61" t="s">
        <v>42</v>
      </c>
      <c r="B64" s="6"/>
      <c r="C64" s="30">
        <v>3703690</v>
      </c>
      <c r="D64" s="30">
        <v>3703690</v>
      </c>
      <c r="E64" s="30">
        <v>3703690</v>
      </c>
      <c r="F64" s="30">
        <v>3703690</v>
      </c>
      <c r="G64" s="30">
        <v>3703690</v>
      </c>
      <c r="H64" s="62">
        <v>3703690</v>
      </c>
    </row>
    <row r="65" spans="1:8" x14ac:dyDescent="0.25">
      <c r="A65" s="61"/>
      <c r="B65" s="6"/>
      <c r="C65" s="30"/>
      <c r="D65" s="6"/>
      <c r="E65" s="6"/>
      <c r="F65" s="6"/>
      <c r="G65" s="6"/>
      <c r="H65" s="63"/>
    </row>
    <row r="66" spans="1:8" x14ac:dyDescent="0.25">
      <c r="A66" s="61" t="s">
        <v>43</v>
      </c>
      <c r="B66" s="6"/>
      <c r="C66" s="30">
        <v>262486</v>
      </c>
      <c r="D66" s="30">
        <v>262486</v>
      </c>
      <c r="E66" s="30">
        <v>262486</v>
      </c>
      <c r="F66" s="30">
        <v>262486</v>
      </c>
      <c r="G66" s="30">
        <v>262486</v>
      </c>
      <c r="H66" s="62">
        <v>262486</v>
      </c>
    </row>
    <row r="67" spans="1:8" x14ac:dyDescent="0.25">
      <c r="A67" s="61" t="s">
        <v>44</v>
      </c>
      <c r="B67" s="6"/>
      <c r="C67" s="64">
        <f>C66/C64</f>
        <v>7.0871482224484236E-2</v>
      </c>
      <c r="D67" s="64">
        <f t="shared" ref="D67:H67" si="33">D66/D64</f>
        <v>7.0871482224484236E-2</v>
      </c>
      <c r="E67" s="64">
        <f t="shared" si="33"/>
        <v>7.0871482224484236E-2</v>
      </c>
      <c r="F67" s="64">
        <f t="shared" si="33"/>
        <v>7.0871482224484236E-2</v>
      </c>
      <c r="G67" s="64">
        <f t="shared" si="33"/>
        <v>7.0871482224484236E-2</v>
      </c>
      <c r="H67" s="65">
        <f t="shared" si="33"/>
        <v>7.0871482224484236E-2</v>
      </c>
    </row>
    <row r="68" spans="1:8" x14ac:dyDescent="0.25">
      <c r="A68" s="61"/>
      <c r="B68" s="6"/>
      <c r="C68" s="64"/>
      <c r="D68" s="64"/>
      <c r="E68" s="64"/>
      <c r="F68" s="64"/>
      <c r="G68" s="64"/>
      <c r="H68" s="65"/>
    </row>
    <row r="69" spans="1:8" x14ac:dyDescent="0.25">
      <c r="A69" s="61"/>
      <c r="B69" s="6"/>
      <c r="C69" s="6"/>
      <c r="D69" s="6"/>
      <c r="E69" s="6"/>
      <c r="F69" s="6"/>
      <c r="G69" s="6"/>
      <c r="H69" s="63"/>
    </row>
    <row r="70" spans="1:8" x14ac:dyDescent="0.25">
      <c r="A70" s="61" t="s">
        <v>46</v>
      </c>
      <c r="B70" s="6"/>
      <c r="C70" s="30">
        <f>+C41</f>
        <v>212548.50651045408</v>
      </c>
      <c r="D70" s="30">
        <f t="shared" ref="D70:H70" si="34">+D41</f>
        <v>323046.4390686198</v>
      </c>
      <c r="E70" s="30">
        <f t="shared" si="34"/>
        <v>26260.281039156565</v>
      </c>
      <c r="F70" s="30">
        <f t="shared" si="34"/>
        <v>161578.74073530862</v>
      </c>
      <c r="G70" s="30">
        <f t="shared" si="34"/>
        <v>419664.20990766247</v>
      </c>
      <c r="H70" s="62">
        <f t="shared" si="34"/>
        <v>176152.44916995399</v>
      </c>
    </row>
    <row r="71" spans="1:8" x14ac:dyDescent="0.25">
      <c r="A71" s="61" t="s">
        <v>44</v>
      </c>
      <c r="B71" s="6"/>
      <c r="C71" s="64">
        <f>C70/C64</f>
        <v>5.7388309094566256E-2</v>
      </c>
      <c r="D71" s="64">
        <f t="shared" ref="D71:H71" si="35">D70/D64</f>
        <v>8.7222861273114058E-2</v>
      </c>
      <c r="E71" s="64">
        <f t="shared" si="35"/>
        <v>7.0903021146900974E-3</v>
      </c>
      <c r="F71" s="64">
        <f t="shared" si="35"/>
        <v>4.3626421416292568E-2</v>
      </c>
      <c r="G71" s="64">
        <f t="shared" si="35"/>
        <v>0.11330975592116578</v>
      </c>
      <c r="H71" s="65">
        <f t="shared" si="35"/>
        <v>4.7561337252835414E-2</v>
      </c>
    </row>
    <row r="72" spans="1:8" x14ac:dyDescent="0.25">
      <c r="A72" s="61" t="s">
        <v>47</v>
      </c>
      <c r="B72" s="6"/>
      <c r="C72" s="64">
        <f>C70/C62</f>
        <v>0.15597114013339963</v>
      </c>
      <c r="D72" s="64">
        <f t="shared" ref="D72:H72" si="36">D70/D62</f>
        <v>0.17347702181704583</v>
      </c>
      <c r="E72" s="64">
        <f t="shared" si="36"/>
        <v>7.001461925033671E-2</v>
      </c>
      <c r="F72" s="64">
        <f t="shared" si="36"/>
        <v>0.14584317989993978</v>
      </c>
      <c r="G72" s="64">
        <f t="shared" si="36"/>
        <v>0.1866288366065646</v>
      </c>
      <c r="H72" s="65">
        <f t="shared" si="36"/>
        <v>0.14918536715507932</v>
      </c>
    </row>
    <row r="73" spans="1:8" x14ac:dyDescent="0.25">
      <c r="A73" s="61"/>
      <c r="B73" s="6"/>
      <c r="C73" s="6"/>
      <c r="D73" s="6"/>
      <c r="E73" s="6"/>
      <c r="F73" s="6"/>
      <c r="G73" s="6"/>
      <c r="H73" s="63"/>
    </row>
    <row r="74" spans="1:8" x14ac:dyDescent="0.25">
      <c r="A74" s="61" t="s">
        <v>45</v>
      </c>
      <c r="B74" s="6"/>
      <c r="C74" s="30">
        <f>+C66+C70</f>
        <v>475034.50651045411</v>
      </c>
      <c r="D74" s="30">
        <f t="shared" ref="D74:H74" si="37">+D66+D70</f>
        <v>585532.43906861986</v>
      </c>
      <c r="E74" s="30">
        <f t="shared" si="37"/>
        <v>288746.28103915654</v>
      </c>
      <c r="F74" s="30">
        <f t="shared" si="37"/>
        <v>424064.74073530862</v>
      </c>
      <c r="G74" s="30">
        <f t="shared" si="37"/>
        <v>682150.20990766247</v>
      </c>
      <c r="H74" s="62">
        <f t="shared" si="37"/>
        <v>438638.44916995399</v>
      </c>
    </row>
    <row r="75" spans="1:8" x14ac:dyDescent="0.25">
      <c r="A75" s="61" t="s">
        <v>44</v>
      </c>
      <c r="B75" s="6"/>
      <c r="C75" s="64">
        <f>C74/C64</f>
        <v>0.12825979131905049</v>
      </c>
      <c r="D75" s="64">
        <f t="shared" ref="D75:H75" si="38">D74/D64</f>
        <v>0.15809434349759829</v>
      </c>
      <c r="E75" s="64">
        <f t="shared" si="38"/>
        <v>7.796178433917432E-2</v>
      </c>
      <c r="F75" s="64">
        <f t="shared" si="38"/>
        <v>0.11449790364077679</v>
      </c>
      <c r="G75" s="64">
        <f t="shared" si="38"/>
        <v>0.18418123814565002</v>
      </c>
      <c r="H75" s="65">
        <f t="shared" si="38"/>
        <v>0.11843281947731965</v>
      </c>
    </row>
    <row r="76" spans="1:8" x14ac:dyDescent="0.25">
      <c r="A76" s="66"/>
      <c r="B76" s="56"/>
      <c r="C76" s="52"/>
      <c r="D76" s="52"/>
      <c r="E76" s="52"/>
      <c r="F76" s="52"/>
      <c r="G76" s="52"/>
      <c r="H76" s="67"/>
    </row>
    <row r="79" spans="1:8" x14ac:dyDescent="0.25">
      <c r="A79" s="69" t="s">
        <v>48</v>
      </c>
    </row>
    <row r="80" spans="1:8" x14ac:dyDescent="0.25">
      <c r="A80" s="2" t="s">
        <v>49</v>
      </c>
      <c r="B80" s="57">
        <v>0.1</v>
      </c>
      <c r="C80" s="30">
        <f>IF(C62&gt;300000,(300000-150000)*$B80,0)</f>
        <v>15000</v>
      </c>
      <c r="D80" s="30">
        <f t="shared" ref="D80:H80" si="39">IF(D62&gt;300000,(300000-150000)*$B80,0)</f>
        <v>15000</v>
      </c>
      <c r="E80" s="30">
        <f t="shared" si="39"/>
        <v>15000</v>
      </c>
      <c r="F80" s="30">
        <f t="shared" si="39"/>
        <v>15000</v>
      </c>
      <c r="G80" s="30">
        <f t="shared" si="39"/>
        <v>15000</v>
      </c>
      <c r="H80" s="30">
        <f t="shared" si="39"/>
        <v>15000</v>
      </c>
    </row>
    <row r="81" spans="1:8" x14ac:dyDescent="0.25">
      <c r="A81" s="2" t="s">
        <v>50</v>
      </c>
      <c r="B81" s="57">
        <v>0.15</v>
      </c>
      <c r="C81" s="30">
        <f>IF(C$62&gt;600000,(600000-300000)*$B81,0)</f>
        <v>45000</v>
      </c>
      <c r="D81" s="30">
        <f>IF(D$62&gt;600000,(600000-300000)*$B81,0)</f>
        <v>45000</v>
      </c>
      <c r="E81" s="70">
        <f>(E62-300000)*B81</f>
        <v>11260.281039156564</v>
      </c>
      <c r="F81" s="30">
        <f t="shared" ref="F81:H81" si="40">IF(F$62&gt;600000,(600000-300000)*$B81,0)</f>
        <v>45000</v>
      </c>
      <c r="G81" s="30">
        <f t="shared" si="40"/>
        <v>45000</v>
      </c>
      <c r="H81" s="30">
        <f t="shared" si="40"/>
        <v>45000</v>
      </c>
    </row>
    <row r="82" spans="1:8" x14ac:dyDescent="0.25">
      <c r="A82" s="2" t="s">
        <v>51</v>
      </c>
      <c r="B82" s="57">
        <v>0.2</v>
      </c>
      <c r="C82" s="30">
        <f>IF(C$62&gt;600000,(C62-600000)*$B82,0)</f>
        <v>152548.50651045408</v>
      </c>
      <c r="D82" s="70">
        <f>IF(D$62&gt;1650000,(1650000-600000)*$B82,0)</f>
        <v>210000</v>
      </c>
      <c r="E82" s="30">
        <f t="shared" ref="E82:H82" si="41">IF(E$62&gt;600000,(E62-600000)*$B82,0)</f>
        <v>0</v>
      </c>
      <c r="F82" s="30">
        <f t="shared" si="41"/>
        <v>101578.7407353086</v>
      </c>
      <c r="G82" s="70">
        <f>IF(G$62&gt;1650000,(1650000-600000)*$B82,0)</f>
        <v>210000</v>
      </c>
      <c r="H82" s="30">
        <f t="shared" si="41"/>
        <v>116152.44916995401</v>
      </c>
    </row>
    <row r="83" spans="1:8" x14ac:dyDescent="0.25">
      <c r="A83" s="56" t="s">
        <v>52</v>
      </c>
      <c r="B83" s="71">
        <v>0.25</v>
      </c>
      <c r="C83" s="72">
        <f>IF(C$62&gt;1650000,(C62-1650000)*$B83,0)</f>
        <v>0</v>
      </c>
      <c r="D83" s="72">
        <f>IF(D$62&gt;1650000,(D62-1650000)*$B83,0)</f>
        <v>53046.439068619802</v>
      </c>
      <c r="E83" s="72">
        <f>IF(E$62&gt;1650000,(E62-1650000)*$B83,0)</f>
        <v>0</v>
      </c>
      <c r="F83" s="72">
        <f>IF(F$62&gt;1650000,(F62-1650000)*$B83,0)</f>
        <v>0</v>
      </c>
      <c r="G83" s="72">
        <f>IF(G$62&gt;1650000,(G62-1650000)*$B83,0)</f>
        <v>149664.20990766247</v>
      </c>
      <c r="H83" s="72">
        <f>IF(H$62&gt;1650000,(H62-1650000)*$B83,0)</f>
        <v>0</v>
      </c>
    </row>
    <row r="84" spans="1:8" x14ac:dyDescent="0.25">
      <c r="A84" s="2" t="s">
        <v>59</v>
      </c>
      <c r="C84" s="17">
        <f>SUM(C80:C83)</f>
        <v>212548.50651045408</v>
      </c>
      <c r="D84" s="17">
        <f t="shared" ref="D84:H84" si="42">SUM(D80:D83)</f>
        <v>323046.4390686198</v>
      </c>
      <c r="E84" s="17">
        <f t="shared" si="42"/>
        <v>26260.281039156565</v>
      </c>
      <c r="F84" s="17">
        <f t="shared" si="42"/>
        <v>161578.74073530862</v>
      </c>
      <c r="G84" s="17">
        <f t="shared" si="42"/>
        <v>419664.20990766247</v>
      </c>
      <c r="H84" s="17">
        <f t="shared" si="42"/>
        <v>176152.44916995399</v>
      </c>
    </row>
  </sheetData>
  <pageMargins left="0.75" right="0.75" top="1" bottom="1" header="0.5" footer="0.5"/>
  <pageSetup scale="67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workbookViewId="0">
      <pane xSplit="1" ySplit="5" topLeftCell="B60" activePane="bottomRight" state="frozen"/>
      <selection activeCell="J113" sqref="J113"/>
      <selection pane="topRight" activeCell="J113" sqref="J113"/>
      <selection pane="bottomLeft" activeCell="J113" sqref="J113"/>
      <selection pane="bottomRight" activeCell="B83" sqref="B83"/>
    </sheetView>
  </sheetViews>
  <sheetFormatPr defaultRowHeight="15" x14ac:dyDescent="0.25"/>
  <cols>
    <col min="1" max="1" width="32.5703125" style="2" customWidth="1"/>
    <col min="2" max="6" width="11.42578125" style="2" customWidth="1"/>
    <col min="7" max="8" width="12" style="2" customWidth="1"/>
    <col min="9" max="9" width="12" style="2" hidden="1" customWidth="1"/>
    <col min="10" max="10" width="1.85546875" style="3" customWidth="1"/>
    <col min="11" max="19" width="9.140625" style="2" customWidth="1"/>
    <col min="20" max="16384" width="9.140625" style="2"/>
  </cols>
  <sheetData>
    <row r="1" spans="1:11" ht="15.75" x14ac:dyDescent="0.25">
      <c r="A1" s="1" t="s">
        <v>55</v>
      </c>
    </row>
    <row r="2" spans="1:11" x14ac:dyDescent="0.25">
      <c r="A2" s="4" t="s">
        <v>0</v>
      </c>
      <c r="B2" s="5"/>
      <c r="C2" s="5"/>
      <c r="D2" s="5"/>
      <c r="E2" s="5"/>
      <c r="F2" s="5"/>
      <c r="G2" s="5"/>
      <c r="H2" s="5"/>
      <c r="I2" s="5"/>
    </row>
    <row r="3" spans="1:11" x14ac:dyDescent="0.25">
      <c r="B3" s="7"/>
      <c r="C3" s="7"/>
      <c r="D3" s="7"/>
      <c r="E3" s="7"/>
      <c r="F3" s="7"/>
      <c r="G3" s="7"/>
      <c r="H3" s="7"/>
      <c r="I3" s="7"/>
      <c r="J3" s="8"/>
    </row>
    <row r="4" spans="1:11" x14ac:dyDescent="0.25">
      <c r="A4" s="9"/>
      <c r="B4" s="10"/>
      <c r="C4" s="10"/>
      <c r="D4" s="10">
        <v>0.15</v>
      </c>
      <c r="E4" s="10">
        <v>0.05</v>
      </c>
      <c r="F4" s="10">
        <v>0.1</v>
      </c>
      <c r="G4" s="11">
        <v>0.17499999999999999</v>
      </c>
      <c r="H4" s="11" t="s">
        <v>37</v>
      </c>
      <c r="I4" s="10">
        <v>0.15</v>
      </c>
    </row>
    <row r="5" spans="1:11" x14ac:dyDescent="0.25">
      <c r="B5" s="12" t="s">
        <v>1</v>
      </c>
      <c r="C5" s="12" t="s">
        <v>2</v>
      </c>
      <c r="D5" s="12" t="s">
        <v>2</v>
      </c>
      <c r="E5" s="12" t="s">
        <v>2</v>
      </c>
      <c r="F5" s="12" t="s">
        <v>2</v>
      </c>
      <c r="G5" s="12" t="s">
        <v>2</v>
      </c>
      <c r="H5" s="12" t="s">
        <v>2</v>
      </c>
      <c r="I5" s="12" t="s">
        <v>3</v>
      </c>
    </row>
    <row r="6" spans="1:11" s="14" customFormat="1" ht="14.25" x14ac:dyDescent="0.2">
      <c r="A6" s="13" t="s">
        <v>4</v>
      </c>
      <c r="B6" s="15">
        <f t="shared" ref="B6:I6" si="0">+B44</f>
        <v>870454.44560121745</v>
      </c>
      <c r="C6" s="15">
        <f t="shared" si="0"/>
        <v>1352811.8679226171</v>
      </c>
      <c r="D6" s="15">
        <f t="shared" si="0"/>
        <v>1741757.1590866596</v>
      </c>
      <c r="E6" s="15">
        <f t="shared" si="0"/>
        <v>535179.52811573818</v>
      </c>
      <c r="F6" s="15">
        <f t="shared" si="0"/>
        <v>1148932.8048220333</v>
      </c>
      <c r="G6" s="15">
        <f t="shared" si="0"/>
        <v>2031610.4716037884</v>
      </c>
      <c r="H6" s="15">
        <f t="shared" si="0"/>
        <v>1207227.6385606155</v>
      </c>
      <c r="I6" s="15" t="e">
        <f t="shared" si="0"/>
        <v>#DIV/0!</v>
      </c>
      <c r="J6" s="16"/>
    </row>
    <row r="7" spans="1:11" ht="15.75" thickBot="1" x14ac:dyDescent="0.3">
      <c r="A7" s="17" t="s">
        <v>5</v>
      </c>
      <c r="B7" s="19">
        <v>-45292.177529999994</v>
      </c>
      <c r="C7" s="19">
        <v>-67995.509999999995</v>
      </c>
      <c r="D7" s="19">
        <f>+C7</f>
        <v>-67995.509999999995</v>
      </c>
      <c r="E7" s="19">
        <f t="shared" ref="E7:H7" si="1">+D7</f>
        <v>-67995.509999999995</v>
      </c>
      <c r="F7" s="19">
        <f t="shared" si="1"/>
        <v>-67995.509999999995</v>
      </c>
      <c r="G7" s="19">
        <f t="shared" si="1"/>
        <v>-67995.509999999995</v>
      </c>
      <c r="H7" s="19">
        <f t="shared" si="1"/>
        <v>-67995.509999999995</v>
      </c>
      <c r="I7" s="19">
        <v>0</v>
      </c>
    </row>
    <row r="8" spans="1:11" ht="15.75" thickBot="1" x14ac:dyDescent="0.3">
      <c r="A8" s="18" t="s">
        <v>6</v>
      </c>
      <c r="B8" s="20">
        <v>-229796</v>
      </c>
      <c r="C8" s="20">
        <v>-199272</v>
      </c>
      <c r="D8" s="20">
        <f>+$C$8</f>
        <v>-199272</v>
      </c>
      <c r="E8" s="20">
        <f t="shared" ref="E8:H8" si="2">+$C$8</f>
        <v>-199272</v>
      </c>
      <c r="F8" s="20">
        <f t="shared" si="2"/>
        <v>-199272</v>
      </c>
      <c r="G8" s="20">
        <f t="shared" si="2"/>
        <v>-199272</v>
      </c>
      <c r="H8" s="20">
        <f t="shared" si="2"/>
        <v>-199272</v>
      </c>
      <c r="I8" s="20">
        <v>-143242.76800000001</v>
      </c>
      <c r="K8" s="2" t="s">
        <v>34</v>
      </c>
    </row>
    <row r="9" spans="1:11" x14ac:dyDescent="0.25">
      <c r="A9" s="21" t="s">
        <v>7</v>
      </c>
      <c r="B9" s="22">
        <v>362035.93035759992</v>
      </c>
      <c r="C9" s="22">
        <v>370621.81523810007</v>
      </c>
      <c r="D9" s="22">
        <f>+$C$9</f>
        <v>370621.81523810007</v>
      </c>
      <c r="E9" s="22">
        <f t="shared" ref="E9:H9" si="3">+$C$9</f>
        <v>370621.81523810007</v>
      </c>
      <c r="F9" s="22">
        <f t="shared" si="3"/>
        <v>370621.81523810007</v>
      </c>
      <c r="G9" s="22">
        <f t="shared" si="3"/>
        <v>370621.81523810007</v>
      </c>
      <c r="H9" s="22">
        <f t="shared" si="3"/>
        <v>370621.81523810007</v>
      </c>
      <c r="I9" s="22">
        <v>203477.00883210567</v>
      </c>
    </row>
    <row r="10" spans="1:11" x14ac:dyDescent="0.25">
      <c r="A10" s="17" t="s">
        <v>8</v>
      </c>
      <c r="B10" s="23">
        <f t="shared" ref="B10:H10" si="4">SUM(B6:B9)</f>
        <v>957402.19842881733</v>
      </c>
      <c r="C10" s="23">
        <f t="shared" si="4"/>
        <v>1456166.1731607171</v>
      </c>
      <c r="D10" s="23">
        <f t="shared" si="4"/>
        <v>1845111.4643247596</v>
      </c>
      <c r="E10" s="23">
        <f t="shared" si="4"/>
        <v>638533.83335383818</v>
      </c>
      <c r="F10" s="23">
        <f t="shared" si="4"/>
        <v>1252287.1100601333</v>
      </c>
      <c r="G10" s="23">
        <f t="shared" si="4"/>
        <v>2134964.7768418887</v>
      </c>
      <c r="H10" s="23">
        <f t="shared" si="4"/>
        <v>1310581.9437987155</v>
      </c>
      <c r="I10" s="23" t="e">
        <f>SUM(I6:I9)</f>
        <v>#DIV/0!</v>
      </c>
    </row>
    <row r="11" spans="1:11" ht="15.75" thickBot="1" x14ac:dyDescent="0.3">
      <c r="A11" s="17"/>
      <c r="B11" s="23"/>
      <c r="C11" s="23"/>
      <c r="D11" s="23"/>
      <c r="E11" s="23"/>
      <c r="F11" s="23"/>
      <c r="G11" s="23"/>
      <c r="H11" s="23"/>
      <c r="I11" s="23"/>
    </row>
    <row r="12" spans="1:11" ht="15.75" thickBot="1" x14ac:dyDescent="0.3">
      <c r="A12" s="24" t="s">
        <v>9</v>
      </c>
      <c r="B12" s="20">
        <v>3463668.5</v>
      </c>
      <c r="C12" s="20">
        <v>3372608</v>
      </c>
      <c r="D12" s="20">
        <f>+$C$12</f>
        <v>3372608</v>
      </c>
      <c r="E12" s="20">
        <f t="shared" ref="E12:H12" si="5">+$C$12</f>
        <v>3372608</v>
      </c>
      <c r="F12" s="20">
        <f t="shared" si="5"/>
        <v>3372608</v>
      </c>
      <c r="G12" s="20">
        <f t="shared" si="5"/>
        <v>3372608</v>
      </c>
      <c r="H12" s="20">
        <f t="shared" si="5"/>
        <v>3372608</v>
      </c>
      <c r="I12" s="20">
        <v>710921</v>
      </c>
      <c r="K12" s="2" t="s">
        <v>10</v>
      </c>
    </row>
    <row r="13" spans="1:11" ht="15.75" thickBot="1" x14ac:dyDescent="0.3">
      <c r="A13" s="24" t="s">
        <v>11</v>
      </c>
      <c r="B13" s="23"/>
      <c r="C13" s="23"/>
      <c r="D13" s="23"/>
      <c r="E13" s="23"/>
      <c r="F13" s="23"/>
      <c r="G13" s="23"/>
      <c r="H13" s="23"/>
      <c r="I13" s="23"/>
    </row>
    <row r="14" spans="1:11" ht="15.75" thickBot="1" x14ac:dyDescent="0.3">
      <c r="A14" s="24" t="s">
        <v>12</v>
      </c>
      <c r="B14" s="20">
        <v>1868717</v>
      </c>
      <c r="C14" s="20">
        <v>1725671</v>
      </c>
      <c r="D14" s="20">
        <f>+$C$14</f>
        <v>1725671</v>
      </c>
      <c r="E14" s="20">
        <f t="shared" ref="E14:H14" si="6">+$C$14</f>
        <v>1725671</v>
      </c>
      <c r="F14" s="20">
        <f t="shared" si="6"/>
        <v>1725671</v>
      </c>
      <c r="G14" s="20">
        <f t="shared" si="6"/>
        <v>1725671</v>
      </c>
      <c r="H14" s="20">
        <f t="shared" si="6"/>
        <v>1725671</v>
      </c>
      <c r="I14" s="20">
        <v>718871</v>
      </c>
      <c r="K14" s="2" t="s">
        <v>10</v>
      </c>
    </row>
    <row r="15" spans="1:11" x14ac:dyDescent="0.25">
      <c r="A15" s="17"/>
      <c r="B15" s="23"/>
      <c r="C15" s="23"/>
      <c r="D15" s="23"/>
      <c r="E15" s="23"/>
      <c r="F15" s="23"/>
      <c r="G15" s="23"/>
      <c r="H15" s="23"/>
      <c r="I15" s="23"/>
    </row>
    <row r="16" spans="1:11" x14ac:dyDescent="0.25">
      <c r="A16" s="24" t="s">
        <v>13</v>
      </c>
      <c r="B16" s="23">
        <v>6831464.7561510922</v>
      </c>
      <c r="C16" s="23">
        <f t="shared" ref="C16:I16" si="7">+B20</f>
        <v>6941262.1936919661</v>
      </c>
      <c r="D16" s="23">
        <f>+$C$16</f>
        <v>6941262.1936919661</v>
      </c>
      <c r="E16" s="23">
        <f t="shared" ref="E16:H16" si="8">+$C$16</f>
        <v>6941262.1936919661</v>
      </c>
      <c r="F16" s="23">
        <f t="shared" si="8"/>
        <v>6941262.1936919661</v>
      </c>
      <c r="G16" s="23">
        <f t="shared" si="8"/>
        <v>6941262.1936919661</v>
      </c>
      <c r="H16" s="23">
        <f t="shared" si="8"/>
        <v>6941262.1936919661</v>
      </c>
      <c r="I16" s="23">
        <f t="shared" si="7"/>
        <v>7379993.7135452395</v>
      </c>
    </row>
    <row r="17" spans="1:11" s="14" customFormat="1" ht="14.25" x14ac:dyDescent="0.2">
      <c r="A17" s="25" t="s">
        <v>14</v>
      </c>
      <c r="B17" s="15">
        <f t="shared" ref="B17:I17" si="9">+B50</f>
        <v>434797.43754087365</v>
      </c>
      <c r="C17" s="15">
        <f t="shared" si="9"/>
        <v>729222.32325696351</v>
      </c>
      <c r="D17" s="15">
        <f t="shared" si="9"/>
        <v>970979.08517930005</v>
      </c>
      <c r="E17" s="15">
        <f t="shared" si="9"/>
        <v>221006.51140561065</v>
      </c>
      <c r="F17" s="15">
        <f t="shared" si="9"/>
        <v>602497.19445686042</v>
      </c>
      <c r="G17" s="15">
        <f t="shared" si="9"/>
        <v>1151143.2364327717</v>
      </c>
      <c r="H17" s="15">
        <f t="shared" si="9"/>
        <v>638731.51985327364</v>
      </c>
      <c r="I17" s="15" t="e">
        <f t="shared" si="9"/>
        <v>#DIV/0!</v>
      </c>
      <c r="J17" s="16"/>
    </row>
    <row r="18" spans="1:11" x14ac:dyDescent="0.25">
      <c r="A18" s="24" t="s">
        <v>15</v>
      </c>
      <c r="B18" s="26">
        <v>-325000</v>
      </c>
      <c r="C18" s="26">
        <v>-200000</v>
      </c>
      <c r="D18" s="26">
        <f>+C18</f>
        <v>-200000</v>
      </c>
      <c r="E18" s="26">
        <f t="shared" ref="E18:H18" si="10">+D18</f>
        <v>-200000</v>
      </c>
      <c r="F18" s="26">
        <f t="shared" si="10"/>
        <v>-200000</v>
      </c>
      <c r="G18" s="26">
        <f t="shared" si="10"/>
        <v>-200000</v>
      </c>
      <c r="H18" s="26">
        <f t="shared" si="10"/>
        <v>-200000</v>
      </c>
      <c r="I18" s="26">
        <v>0</v>
      </c>
      <c r="K18" s="2" t="s">
        <v>35</v>
      </c>
    </row>
    <row r="19" spans="1:11" x14ac:dyDescent="0.25">
      <c r="A19" s="24" t="s">
        <v>16</v>
      </c>
      <c r="B19" s="26">
        <v>0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</row>
    <row r="20" spans="1:11" x14ac:dyDescent="0.25">
      <c r="A20" s="27" t="s">
        <v>17</v>
      </c>
      <c r="B20" s="28">
        <f t="shared" ref="B20:H20" si="11">SUM(B16:B19)</f>
        <v>6941262.1936919661</v>
      </c>
      <c r="C20" s="29">
        <f t="shared" si="11"/>
        <v>7470484.51694893</v>
      </c>
      <c r="D20" s="29">
        <f t="shared" si="11"/>
        <v>7712241.2788712662</v>
      </c>
      <c r="E20" s="29">
        <f t="shared" si="11"/>
        <v>6962268.7050975766</v>
      </c>
      <c r="F20" s="29">
        <f t="shared" si="11"/>
        <v>7343759.3881488265</v>
      </c>
      <c r="G20" s="29">
        <f t="shared" si="11"/>
        <v>7892405.4301247373</v>
      </c>
      <c r="H20" s="29">
        <f t="shared" si="11"/>
        <v>7379993.7135452395</v>
      </c>
      <c r="I20" s="29" t="e">
        <f>SUM(I16:I19)</f>
        <v>#DIV/0!</v>
      </c>
    </row>
    <row r="21" spans="1:11" x14ac:dyDescent="0.25">
      <c r="A21" s="24" t="s">
        <v>18</v>
      </c>
      <c r="B21" s="23">
        <f t="shared" ref="B21:H21" si="12">(B20+B16)/2</f>
        <v>6886363.4749215292</v>
      </c>
      <c r="C21" s="23">
        <f t="shared" si="12"/>
        <v>7205873.3553204481</v>
      </c>
      <c r="D21" s="23">
        <f t="shared" si="12"/>
        <v>7326751.7362816166</v>
      </c>
      <c r="E21" s="23">
        <f t="shared" si="12"/>
        <v>6951765.4493947718</v>
      </c>
      <c r="F21" s="23">
        <f t="shared" si="12"/>
        <v>7142510.7909203963</v>
      </c>
      <c r="G21" s="23">
        <f t="shared" si="12"/>
        <v>7416833.8119083513</v>
      </c>
      <c r="H21" s="23">
        <f t="shared" si="12"/>
        <v>7160627.9536186028</v>
      </c>
      <c r="I21" s="23" t="e">
        <f>(I20+I16)/2</f>
        <v>#DIV/0!</v>
      </c>
    </row>
    <row r="22" spans="1:11" x14ac:dyDescent="0.25">
      <c r="A22" s="21"/>
      <c r="B22" s="31"/>
      <c r="C22" s="31"/>
      <c r="D22" s="31"/>
      <c r="E22" s="31"/>
      <c r="F22" s="31"/>
      <c r="G22" s="31"/>
      <c r="H22" s="31"/>
      <c r="I22" s="31"/>
    </row>
    <row r="23" spans="1:11" x14ac:dyDescent="0.25">
      <c r="A23" s="24" t="s">
        <v>19</v>
      </c>
      <c r="B23" s="23">
        <f t="shared" ref="B23:H23" si="13">+B12+B13+B14+B21</f>
        <v>12218748.974921528</v>
      </c>
      <c r="C23" s="23">
        <f t="shared" si="13"/>
        <v>12304152.355320448</v>
      </c>
      <c r="D23" s="23">
        <f t="shared" si="13"/>
        <v>12425030.736281617</v>
      </c>
      <c r="E23" s="23">
        <f t="shared" si="13"/>
        <v>12050044.449394772</v>
      </c>
      <c r="F23" s="23">
        <f t="shared" si="13"/>
        <v>12240789.790920395</v>
      </c>
      <c r="G23" s="23">
        <f t="shared" si="13"/>
        <v>12515112.811908351</v>
      </c>
      <c r="H23" s="23">
        <f t="shared" si="13"/>
        <v>12258906.953618603</v>
      </c>
      <c r="I23" s="23" t="e">
        <f>+I12+I13+I14+I21</f>
        <v>#DIV/0!</v>
      </c>
    </row>
    <row r="24" spans="1:11" ht="15.75" thickBot="1" x14ac:dyDescent="0.3">
      <c r="A24" s="32"/>
      <c r="B24" s="33"/>
      <c r="C24" s="33"/>
      <c r="D24" s="33"/>
      <c r="E24" s="33"/>
      <c r="F24" s="33"/>
      <c r="G24" s="33"/>
      <c r="H24" s="33"/>
      <c r="I24" s="33"/>
    </row>
    <row r="25" spans="1:11" s="14" customFormat="1" thickBot="1" x14ac:dyDescent="0.25">
      <c r="A25" s="34" t="s">
        <v>20</v>
      </c>
      <c r="B25" s="35">
        <f t="shared" ref="B25:H25" si="14">B10/B23</f>
        <v>7.8355173708359621E-2</v>
      </c>
      <c r="C25" s="35">
        <f t="shared" si="14"/>
        <v>0.11834754082275771</v>
      </c>
      <c r="D25" s="35">
        <f t="shared" si="14"/>
        <v>0.14849954929583842</v>
      </c>
      <c r="E25" s="35">
        <f t="shared" si="14"/>
        <v>5.2990164147146308E-2</v>
      </c>
      <c r="F25" s="35">
        <f t="shared" si="14"/>
        <v>0.10230443716867167</v>
      </c>
      <c r="G25" s="35">
        <f t="shared" si="14"/>
        <v>0.17059093345210855</v>
      </c>
      <c r="H25" s="35">
        <f t="shared" si="14"/>
        <v>0.10690854810769698</v>
      </c>
      <c r="I25" s="35" t="e">
        <f>I10/I23</f>
        <v>#DIV/0!</v>
      </c>
      <c r="J25" s="16"/>
    </row>
    <row r="26" spans="1:11" x14ac:dyDescent="0.25">
      <c r="A26" s="36" t="s">
        <v>36</v>
      </c>
      <c r="B26" s="37"/>
      <c r="C26" s="37">
        <f>+C25*(1-0.3784)</f>
        <v>7.3564831375426187E-2</v>
      </c>
      <c r="D26" s="37">
        <f t="shared" ref="D26:H26" si="15">+D25*(1-0.3784)</f>
        <v>9.2307319842293151E-2</v>
      </c>
      <c r="E26" s="37">
        <f t="shared" si="15"/>
        <v>3.2938686033866141E-2</v>
      </c>
      <c r="F26" s="37">
        <f t="shared" si="15"/>
        <v>6.3592438144046304E-2</v>
      </c>
      <c r="G26" s="37">
        <f t="shared" si="15"/>
        <v>0.10603932423383065</v>
      </c>
      <c r="H26" s="37">
        <f t="shared" si="15"/>
        <v>6.6454353503744443E-2</v>
      </c>
      <c r="I26" s="37"/>
    </row>
    <row r="28" spans="1:11" x14ac:dyDescent="0.25">
      <c r="A28" s="38" t="s">
        <v>21</v>
      </c>
      <c r="B28" s="39">
        <v>146.6183108793856</v>
      </c>
      <c r="C28" s="39">
        <v>150.60340438078549</v>
      </c>
      <c r="D28" s="39"/>
      <c r="E28" s="39"/>
      <c r="F28" s="39"/>
      <c r="G28" s="39"/>
      <c r="H28" s="39">
        <v>158.58506296223194</v>
      </c>
      <c r="I28" s="39">
        <v>161.39246745746877</v>
      </c>
    </row>
    <row r="29" spans="1:11" x14ac:dyDescent="0.25">
      <c r="A29" s="38" t="s">
        <v>22</v>
      </c>
      <c r="B29" s="40">
        <v>0.80799532954153763</v>
      </c>
      <c r="C29" s="40">
        <v>0.80277733202186896</v>
      </c>
      <c r="D29" s="40"/>
      <c r="E29" s="40"/>
      <c r="F29" s="40"/>
      <c r="G29" s="40"/>
      <c r="H29" s="40">
        <v>0.80274113184507945</v>
      </c>
      <c r="I29" s="40">
        <v>0.81075124024158807</v>
      </c>
    </row>
    <row r="30" spans="1:11" x14ac:dyDescent="0.25">
      <c r="A30" s="38" t="s">
        <v>23</v>
      </c>
      <c r="B30" s="41">
        <v>110424393.74970001</v>
      </c>
      <c r="C30" s="41">
        <v>111478457.19040002</v>
      </c>
      <c r="D30" s="41"/>
      <c r="E30" s="41"/>
      <c r="F30" s="41"/>
      <c r="G30" s="41"/>
      <c r="H30" s="41">
        <v>124491429.57638553</v>
      </c>
      <c r="I30" s="41">
        <v>126337805.81449053</v>
      </c>
    </row>
    <row r="32" spans="1:11" x14ac:dyDescent="0.25">
      <c r="A32" s="2" t="s">
        <v>24</v>
      </c>
      <c r="B32" s="42">
        <f t="shared" ref="B32:C32" si="16">B17/B21</f>
        <v>6.3138903301328889E-2</v>
      </c>
      <c r="C32" s="42">
        <f t="shared" si="16"/>
        <v>0.10119832632342103</v>
      </c>
      <c r="D32" s="42"/>
      <c r="E32" s="42"/>
      <c r="F32" s="42"/>
      <c r="G32" s="42"/>
      <c r="H32" s="42">
        <f>H17/H21</f>
        <v>8.9200489676396683E-2</v>
      </c>
      <c r="I32" s="42" t="e">
        <f>I17/I21</f>
        <v>#DIV/0!</v>
      </c>
    </row>
    <row r="34" spans="1:11" hidden="1" x14ac:dyDescent="0.25">
      <c r="B34" s="43">
        <v>16190238.0914612</v>
      </c>
      <c r="C34" s="43">
        <v>16789035.167991899</v>
      </c>
      <c r="D34" s="43">
        <f>+$C$34</f>
        <v>16789035.167991899</v>
      </c>
      <c r="E34" s="43">
        <f t="shared" ref="E34:G34" si="17">+$C$34</f>
        <v>16789035.167991899</v>
      </c>
      <c r="F34" s="43">
        <f t="shared" si="17"/>
        <v>16789035.167991899</v>
      </c>
      <c r="G34" s="43">
        <f t="shared" si="17"/>
        <v>16789035.167991899</v>
      </c>
      <c r="H34" s="43">
        <v>16789035.167991899</v>
      </c>
      <c r="I34" s="43">
        <v>20389970.21356317</v>
      </c>
    </row>
    <row r="35" spans="1:11" hidden="1" x14ac:dyDescent="0.25">
      <c r="B35" s="45">
        <v>0</v>
      </c>
      <c r="C35" s="45">
        <v>0</v>
      </c>
      <c r="D35" s="45">
        <v>512249.46022790577</v>
      </c>
      <c r="E35" s="45">
        <v>-1012998.9664525408</v>
      </c>
      <c r="F35" s="45">
        <v>-261383.41423151726</v>
      </c>
      <c r="G35" s="45">
        <v>908630.05854192737</v>
      </c>
      <c r="H35" s="45">
        <v>-186646.44790000014</v>
      </c>
      <c r="I35" s="45">
        <v>0</v>
      </c>
      <c r="K35" s="2">
        <f>+B6/B37</f>
        <v>5.0500890515931304E-2</v>
      </c>
    </row>
    <row r="36" spans="1:11" hidden="1" x14ac:dyDescent="0.25">
      <c r="B36" s="21">
        <v>1046179.6569865979</v>
      </c>
      <c r="C36" s="21">
        <v>964384.9542031996</v>
      </c>
      <c r="D36" s="21">
        <v>964384.9542031996</v>
      </c>
      <c r="E36" s="21">
        <v>964384.9542031996</v>
      </c>
      <c r="F36" s="21">
        <v>964384.9542031996</v>
      </c>
      <c r="G36" s="21">
        <v>964384.9542031996</v>
      </c>
      <c r="H36" s="21">
        <v>964384.9542031996</v>
      </c>
      <c r="I36" s="21">
        <v>1056867.1509226933</v>
      </c>
    </row>
    <row r="37" spans="1:11" x14ac:dyDescent="0.25">
      <c r="A37" s="54" t="s">
        <v>25</v>
      </c>
      <c r="B37" s="30">
        <f t="shared" ref="B37:G37" si="18">SUM(B34:B36)</f>
        <v>17236417.748447798</v>
      </c>
      <c r="C37" s="30">
        <f t="shared" si="18"/>
        <v>17753420.122195099</v>
      </c>
      <c r="D37" s="30">
        <f t="shared" si="18"/>
        <v>18265669.582423005</v>
      </c>
      <c r="E37" s="30">
        <f t="shared" si="18"/>
        <v>16740421.155742558</v>
      </c>
      <c r="F37" s="30">
        <f t="shared" si="18"/>
        <v>17492036.707963582</v>
      </c>
      <c r="G37" s="30">
        <f t="shared" si="18"/>
        <v>18662050.180737026</v>
      </c>
      <c r="H37" s="30">
        <f>SUM(H34:H36)</f>
        <v>17566773.674295098</v>
      </c>
      <c r="I37" s="30">
        <f>SUM(I34:I36)</f>
        <v>21446837.364485864</v>
      </c>
    </row>
    <row r="38" spans="1:11" x14ac:dyDescent="0.25">
      <c r="A38" s="54"/>
      <c r="B38" s="30"/>
      <c r="C38" s="30"/>
      <c r="D38" s="30"/>
      <c r="E38" s="30"/>
      <c r="F38" s="30"/>
      <c r="G38" s="30"/>
      <c r="H38" s="30"/>
      <c r="I38" s="30"/>
    </row>
    <row r="39" spans="1:11" x14ac:dyDescent="0.25">
      <c r="A39" s="54" t="s">
        <v>26</v>
      </c>
      <c r="B39" s="48">
        <v>16241270.133155771</v>
      </c>
      <c r="C39" s="48">
        <v>16211059.747762028</v>
      </c>
      <c r="D39" s="48">
        <f>+C39</f>
        <v>16211059.747762028</v>
      </c>
      <c r="E39" s="48">
        <f t="shared" ref="E39:G39" si="19">+D39</f>
        <v>16211059.747762028</v>
      </c>
      <c r="F39" s="48">
        <f t="shared" si="19"/>
        <v>16211059.747762028</v>
      </c>
      <c r="G39" s="48">
        <f t="shared" si="19"/>
        <v>16211059.747762028</v>
      </c>
      <c r="H39" s="48">
        <v>16211059.747762028</v>
      </c>
      <c r="I39" s="48" t="e">
        <v>#DIV/0!</v>
      </c>
    </row>
    <row r="40" spans="1:11" x14ac:dyDescent="0.25">
      <c r="A40" s="54" t="s">
        <v>27</v>
      </c>
      <c r="B40" s="30">
        <f t="shared" ref="B40:G40" si="20">B35*0.025</f>
        <v>0</v>
      </c>
      <c r="C40" s="30">
        <f t="shared" si="20"/>
        <v>0</v>
      </c>
      <c r="D40" s="30">
        <f t="shared" si="20"/>
        <v>12806.236505697645</v>
      </c>
      <c r="E40" s="30">
        <f t="shared" si="20"/>
        <v>-25324.974161313523</v>
      </c>
      <c r="F40" s="30">
        <f t="shared" si="20"/>
        <v>-6534.5853557879318</v>
      </c>
      <c r="G40" s="30">
        <f t="shared" si="20"/>
        <v>22715.751463548186</v>
      </c>
      <c r="H40" s="30">
        <v>-4666.1611975000042</v>
      </c>
      <c r="I40" s="30">
        <f>I35*0.025</f>
        <v>0</v>
      </c>
    </row>
    <row r="41" spans="1:11" x14ac:dyDescent="0.25">
      <c r="A41" s="55" t="s">
        <v>28</v>
      </c>
      <c r="B41" s="49">
        <v>124693.16969080953</v>
      </c>
      <c r="C41" s="49">
        <f>+C84</f>
        <v>189548.50651045411</v>
      </c>
      <c r="D41" s="49">
        <f t="shared" ref="D41:H41" si="21">+D84</f>
        <v>300046.4390686198</v>
      </c>
      <c r="E41" s="49">
        <f t="shared" si="21"/>
        <v>19506.854026104378</v>
      </c>
      <c r="F41" s="49">
        <f t="shared" si="21"/>
        <v>138578.74073530859</v>
      </c>
      <c r="G41" s="49">
        <f t="shared" si="21"/>
        <v>396664.20990766247</v>
      </c>
      <c r="H41" s="49">
        <f t="shared" si="21"/>
        <v>153152.44916995399</v>
      </c>
      <c r="I41" s="49" t="e">
        <v>#DIV/0!</v>
      </c>
    </row>
    <row r="42" spans="1:11" x14ac:dyDescent="0.25">
      <c r="A42" s="54" t="s">
        <v>29</v>
      </c>
      <c r="B42" s="30">
        <f t="shared" ref="B42:G42" si="22">SUM(B39:B41)</f>
        <v>16365963.302846581</v>
      </c>
      <c r="C42" s="30">
        <f t="shared" si="22"/>
        <v>16400608.254272481</v>
      </c>
      <c r="D42" s="30">
        <f t="shared" si="22"/>
        <v>16523912.423336346</v>
      </c>
      <c r="E42" s="30">
        <f t="shared" si="22"/>
        <v>16205241.62762682</v>
      </c>
      <c r="F42" s="30">
        <f t="shared" si="22"/>
        <v>16343103.903141549</v>
      </c>
      <c r="G42" s="30">
        <f t="shared" si="22"/>
        <v>16630439.709133238</v>
      </c>
      <c r="H42" s="30">
        <f t="shared" ref="H42" si="23">SUM(H39:H41)</f>
        <v>16359546.035734482</v>
      </c>
      <c r="I42" s="30" t="e">
        <f>SUM(I39:I41)</f>
        <v>#DIV/0!</v>
      </c>
    </row>
    <row r="43" spans="1:11" x14ac:dyDescent="0.25">
      <c r="A43" s="54"/>
      <c r="B43" s="30"/>
      <c r="C43" s="30"/>
      <c r="D43" s="30"/>
      <c r="E43" s="30"/>
      <c r="F43" s="30"/>
      <c r="G43" s="30"/>
      <c r="H43" s="30"/>
      <c r="I43" s="30"/>
    </row>
    <row r="44" spans="1:11" x14ac:dyDescent="0.25">
      <c r="A44" s="54" t="s">
        <v>4</v>
      </c>
      <c r="B44" s="30">
        <f t="shared" ref="B44:G44" si="24">+B37-B42</f>
        <v>870454.44560121745</v>
      </c>
      <c r="C44" s="30">
        <f t="shared" si="24"/>
        <v>1352811.8679226171</v>
      </c>
      <c r="D44" s="30">
        <f t="shared" si="24"/>
        <v>1741757.1590866596</v>
      </c>
      <c r="E44" s="30">
        <f t="shared" si="24"/>
        <v>535179.52811573818</v>
      </c>
      <c r="F44" s="30">
        <f t="shared" si="24"/>
        <v>1148932.8048220333</v>
      </c>
      <c r="G44" s="30">
        <f t="shared" si="24"/>
        <v>2031610.4716037884</v>
      </c>
      <c r="H44" s="30">
        <f>+H37-H42</f>
        <v>1207227.6385606155</v>
      </c>
      <c r="I44" s="30" t="e">
        <f>+I37-I42</f>
        <v>#DIV/0!</v>
      </c>
    </row>
    <row r="45" spans="1:11" x14ac:dyDescent="0.25">
      <c r="A45" s="54"/>
      <c r="B45" s="30"/>
      <c r="C45" s="30"/>
      <c r="D45" s="30"/>
      <c r="E45" s="30"/>
      <c r="F45" s="30"/>
      <c r="G45" s="30"/>
      <c r="H45" s="30"/>
      <c r="I45" s="30"/>
    </row>
    <row r="46" spans="1:11" x14ac:dyDescent="0.25">
      <c r="A46" s="54" t="s">
        <v>30</v>
      </c>
      <c r="B46" s="48">
        <v>166190.78259329998</v>
      </c>
      <c r="C46" s="48">
        <v>179617.84188079994</v>
      </c>
      <c r="D46" s="48">
        <f>+C46</f>
        <v>179617.84188079994</v>
      </c>
      <c r="E46" s="48">
        <f t="shared" ref="E46:H46" si="25">+D46</f>
        <v>179617.84188079994</v>
      </c>
      <c r="F46" s="48">
        <f t="shared" si="25"/>
        <v>179617.84188079994</v>
      </c>
      <c r="G46" s="48">
        <f t="shared" si="25"/>
        <v>179617.84188079994</v>
      </c>
      <c r="H46" s="48">
        <f t="shared" si="25"/>
        <v>179617.84188079994</v>
      </c>
      <c r="I46" s="48">
        <v>4480.9258338127693</v>
      </c>
    </row>
    <row r="47" spans="1:11" x14ac:dyDescent="0.25">
      <c r="A47" s="54"/>
      <c r="B47" s="30"/>
      <c r="C47" s="30"/>
      <c r="D47" s="30"/>
      <c r="E47" s="30"/>
      <c r="F47" s="30"/>
      <c r="G47" s="30"/>
      <c r="H47" s="30"/>
      <c r="I47" s="30"/>
    </row>
    <row r="48" spans="1:11" x14ac:dyDescent="0.25">
      <c r="A48" s="47" t="s">
        <v>31</v>
      </c>
      <c r="B48" s="30">
        <f t="shared" ref="B48:G48" si="26">+B44-B46</f>
        <v>704263.66300791746</v>
      </c>
      <c r="C48" s="30">
        <f t="shared" si="26"/>
        <v>1173194.0260418172</v>
      </c>
      <c r="D48" s="30">
        <f t="shared" si="26"/>
        <v>1562139.3172058596</v>
      </c>
      <c r="E48" s="30">
        <f t="shared" si="26"/>
        <v>355561.68623493821</v>
      </c>
      <c r="F48" s="30">
        <f t="shared" si="26"/>
        <v>969314.9629412333</v>
      </c>
      <c r="G48" s="30">
        <f t="shared" si="26"/>
        <v>1851992.6297229885</v>
      </c>
      <c r="H48" s="30">
        <f>+H44-H46</f>
        <v>1027609.7966798155</v>
      </c>
      <c r="I48" s="30" t="e">
        <f>+I44-I46</f>
        <v>#DIV/0!</v>
      </c>
    </row>
    <row r="49" spans="1:11" x14ac:dyDescent="0.25">
      <c r="A49" s="46" t="s">
        <v>32</v>
      </c>
      <c r="B49" s="21">
        <v>269466.22546704381</v>
      </c>
      <c r="C49" s="21">
        <f>C48*$K$49</f>
        <v>443971.70278485364</v>
      </c>
      <c r="D49" s="21">
        <f t="shared" ref="D49:H49" si="27">D48*$K$49</f>
        <v>591160.23202655953</v>
      </c>
      <c r="E49" s="21">
        <f t="shared" si="27"/>
        <v>134555.17482932756</v>
      </c>
      <c r="F49" s="21">
        <f t="shared" si="27"/>
        <v>366817.76848437294</v>
      </c>
      <c r="G49" s="21">
        <f t="shared" si="27"/>
        <v>700849.39329021669</v>
      </c>
      <c r="H49" s="21">
        <f t="shared" si="27"/>
        <v>388878.27682654187</v>
      </c>
      <c r="I49" s="21" t="e">
        <v>#DIV/0!</v>
      </c>
      <c r="K49" s="2">
        <v>0.37842990411632799</v>
      </c>
    </row>
    <row r="50" spans="1:11" x14ac:dyDescent="0.25">
      <c r="A50" s="44" t="s">
        <v>33</v>
      </c>
      <c r="B50" s="50">
        <f t="shared" ref="B50:G50" si="28">+B48-B49</f>
        <v>434797.43754087365</v>
      </c>
      <c r="C50" s="50">
        <f t="shared" si="28"/>
        <v>729222.32325696351</v>
      </c>
      <c r="D50" s="50">
        <f t="shared" si="28"/>
        <v>970979.08517930005</v>
      </c>
      <c r="E50" s="50">
        <f t="shared" si="28"/>
        <v>221006.51140561065</v>
      </c>
      <c r="F50" s="50">
        <f t="shared" si="28"/>
        <v>602497.19445686042</v>
      </c>
      <c r="G50" s="50">
        <f t="shared" si="28"/>
        <v>1151143.2364327717</v>
      </c>
      <c r="H50" s="50">
        <f>+H48-H49</f>
        <v>638731.51985327364</v>
      </c>
      <c r="I50" s="50" t="e">
        <f>+I48-I49</f>
        <v>#DIV/0!</v>
      </c>
    </row>
    <row r="51" spans="1:11" x14ac:dyDescent="0.25">
      <c r="B51" s="6"/>
      <c r="C51" s="6"/>
      <c r="D51" s="6"/>
      <c r="E51" s="6"/>
      <c r="F51" s="6"/>
      <c r="G51" s="6"/>
      <c r="H51" s="6"/>
      <c r="I51" s="6"/>
    </row>
    <row r="52" spans="1:11" x14ac:dyDescent="0.25">
      <c r="B52" s="48">
        <v>128198657.0450168</v>
      </c>
      <c r="C52" s="48">
        <v>130264292.62600899</v>
      </c>
      <c r="D52" s="48">
        <f>+C52</f>
        <v>130264292.62600899</v>
      </c>
      <c r="E52" s="48">
        <f t="shared" ref="E52:G52" si="29">+D52</f>
        <v>130264292.62600899</v>
      </c>
      <c r="F52" s="48">
        <f t="shared" si="29"/>
        <v>130264292.62600899</v>
      </c>
      <c r="G52" s="48">
        <f t="shared" si="29"/>
        <v>130264292.62600899</v>
      </c>
      <c r="H52" s="48">
        <v>144099690.76166582</v>
      </c>
      <c r="I52" s="48">
        <v>144466406.52795333</v>
      </c>
    </row>
    <row r="53" spans="1:11" x14ac:dyDescent="0.25">
      <c r="B53" s="6"/>
      <c r="C53" s="6"/>
      <c r="D53" s="6"/>
      <c r="E53" s="6"/>
      <c r="F53" s="6"/>
      <c r="G53" s="6"/>
      <c r="H53" s="6"/>
      <c r="I53" s="6"/>
    </row>
    <row r="54" spans="1:11" x14ac:dyDescent="0.25">
      <c r="A54" s="2" t="s">
        <v>38</v>
      </c>
      <c r="B54" s="51">
        <f t="shared" ref="B54:F54" si="30">B37/B52</f>
        <v>0.13445084485085715</v>
      </c>
      <c r="C54" s="51">
        <f t="shared" si="30"/>
        <v>0.13628769453472159</v>
      </c>
      <c r="D54" s="51"/>
      <c r="E54" s="51">
        <f t="shared" si="30"/>
        <v>0.12851120455399542</v>
      </c>
      <c r="F54" s="51">
        <f t="shared" si="30"/>
        <v>0.13428113226840696</v>
      </c>
      <c r="G54" s="51">
        <f>G37/G52</f>
        <v>0.14326297563612533</v>
      </c>
      <c r="H54" s="51">
        <f>H37/H52</f>
        <v>0.12190708794337195</v>
      </c>
      <c r="I54" s="51">
        <f>I37/I52</f>
        <v>0.14845553288082955</v>
      </c>
    </row>
    <row r="55" spans="1:11" x14ac:dyDescent="0.25">
      <c r="B55" s="52"/>
      <c r="C55" s="52">
        <f t="shared" ref="C55:I55" si="31">C54/B54-1</f>
        <v>1.3661867918360882E-2</v>
      </c>
      <c r="D55" s="52"/>
      <c r="E55" s="52">
        <f>E54/C54-1</f>
        <v>-5.7059369939998272E-2</v>
      </c>
      <c r="F55" s="52">
        <f t="shared" si="31"/>
        <v>4.4898246300284494E-2</v>
      </c>
      <c r="G55" s="52">
        <f t="shared" si="31"/>
        <v>6.6888349956456095E-2</v>
      </c>
      <c r="H55" s="52">
        <f t="shared" si="31"/>
        <v>-0.14906773782917482</v>
      </c>
      <c r="I55" s="52">
        <f t="shared" si="31"/>
        <v>0.21777605703935632</v>
      </c>
    </row>
    <row r="57" spans="1:11" x14ac:dyDescent="0.25">
      <c r="B57" s="52">
        <v>0.15</v>
      </c>
      <c r="C57" s="52">
        <v>0.15</v>
      </c>
      <c r="D57" s="52"/>
      <c r="E57" s="52">
        <v>0.15</v>
      </c>
      <c r="F57" s="52">
        <v>0.15</v>
      </c>
      <c r="G57" s="52">
        <v>0.15</v>
      </c>
      <c r="H57" s="52">
        <v>0.15</v>
      </c>
      <c r="I57" s="52">
        <v>0.15</v>
      </c>
    </row>
    <row r="58" spans="1:11" x14ac:dyDescent="0.25">
      <c r="A58" s="2" t="s">
        <v>39</v>
      </c>
      <c r="B58" s="53">
        <f t="shared" ref="B58:F58" si="32">B25-B57</f>
        <v>-7.1644826291640373E-2</v>
      </c>
      <c r="C58" s="53">
        <f t="shared" si="32"/>
        <v>-3.1652459177242284E-2</v>
      </c>
      <c r="D58" s="53"/>
      <c r="E58" s="53">
        <f t="shared" si="32"/>
        <v>-9.7009835852853693E-2</v>
      </c>
      <c r="F58" s="53">
        <f t="shared" si="32"/>
        <v>-4.7695562831328323E-2</v>
      </c>
      <c r="G58" s="53">
        <f>G25-G57</f>
        <v>2.0590933452108551E-2</v>
      </c>
      <c r="H58" s="53">
        <f>H25-H57</f>
        <v>-4.3091451892303012E-2</v>
      </c>
      <c r="I58" s="53" t="e">
        <f>I25-I57</f>
        <v>#DIV/0!</v>
      </c>
    </row>
    <row r="60" spans="1:11" x14ac:dyDescent="0.25">
      <c r="A60" s="68" t="s">
        <v>40</v>
      </c>
    </row>
    <row r="61" spans="1:11" x14ac:dyDescent="0.25">
      <c r="A61" s="58"/>
      <c r="B61" s="59"/>
      <c r="C61" s="59"/>
      <c r="D61" s="59"/>
      <c r="E61" s="59"/>
      <c r="F61" s="59"/>
      <c r="G61" s="59"/>
      <c r="H61" s="60"/>
    </row>
    <row r="62" spans="1:11" x14ac:dyDescent="0.25">
      <c r="A62" s="61" t="s">
        <v>41</v>
      </c>
      <c r="B62" s="30">
        <v>828956.83269872703</v>
      </c>
      <c r="C62" s="30">
        <v>1362742.5325522705</v>
      </c>
      <c r="D62" s="30">
        <v>1862185.7562744792</v>
      </c>
      <c r="E62" s="30">
        <v>375068.54026104376</v>
      </c>
      <c r="F62" s="30">
        <v>1107893.703676543</v>
      </c>
      <c r="G62" s="30">
        <v>2248656.8396306499</v>
      </c>
      <c r="H62" s="62">
        <v>1180762.24584977</v>
      </c>
    </row>
    <row r="63" spans="1:11" x14ac:dyDescent="0.25">
      <c r="A63" s="61"/>
      <c r="B63" s="6"/>
      <c r="C63" s="6"/>
      <c r="D63" s="6"/>
      <c r="E63" s="6"/>
      <c r="F63" s="6"/>
      <c r="G63" s="6"/>
      <c r="H63" s="63"/>
    </row>
    <row r="64" spans="1:11" x14ac:dyDescent="0.25">
      <c r="A64" s="61" t="s">
        <v>42</v>
      </c>
      <c r="B64" s="6"/>
      <c r="C64" s="30">
        <v>3703690</v>
      </c>
      <c r="D64" s="30">
        <v>3703690</v>
      </c>
      <c r="E64" s="30">
        <v>3703690</v>
      </c>
      <c r="F64" s="30">
        <v>3703690</v>
      </c>
      <c r="G64" s="30">
        <v>3703690</v>
      </c>
      <c r="H64" s="62">
        <v>3703690</v>
      </c>
    </row>
    <row r="65" spans="1:8" x14ac:dyDescent="0.25">
      <c r="A65" s="61"/>
      <c r="B65" s="6"/>
      <c r="C65" s="30"/>
      <c r="D65" s="6"/>
      <c r="E65" s="6"/>
      <c r="F65" s="6"/>
      <c r="G65" s="6"/>
      <c r="H65" s="63"/>
    </row>
    <row r="66" spans="1:8" x14ac:dyDescent="0.25">
      <c r="A66" s="61" t="s">
        <v>43</v>
      </c>
      <c r="B66" s="6"/>
      <c r="C66" s="30">
        <v>262486</v>
      </c>
      <c r="D66" s="30">
        <v>262486</v>
      </c>
      <c r="E66" s="30">
        <v>262486</v>
      </c>
      <c r="F66" s="30">
        <v>262486</v>
      </c>
      <c r="G66" s="30">
        <v>262486</v>
      </c>
      <c r="H66" s="62">
        <v>262486</v>
      </c>
    </row>
    <row r="67" spans="1:8" x14ac:dyDescent="0.25">
      <c r="A67" s="61" t="s">
        <v>44</v>
      </c>
      <c r="B67" s="6"/>
      <c r="C67" s="64">
        <f>C66/C64</f>
        <v>7.0871482224484236E-2</v>
      </c>
      <c r="D67" s="64">
        <f t="shared" ref="D67:H67" si="33">D66/D64</f>
        <v>7.0871482224484236E-2</v>
      </c>
      <c r="E67" s="64">
        <f t="shared" si="33"/>
        <v>7.0871482224484236E-2</v>
      </c>
      <c r="F67" s="64">
        <f t="shared" si="33"/>
        <v>7.0871482224484236E-2</v>
      </c>
      <c r="G67" s="64">
        <f t="shared" si="33"/>
        <v>7.0871482224484236E-2</v>
      </c>
      <c r="H67" s="65">
        <f t="shared" si="33"/>
        <v>7.0871482224484236E-2</v>
      </c>
    </row>
    <row r="68" spans="1:8" x14ac:dyDescent="0.25">
      <c r="A68" s="61"/>
      <c r="B68" s="6"/>
      <c r="C68" s="64"/>
      <c r="D68" s="64"/>
      <c r="E68" s="64"/>
      <c r="F68" s="64"/>
      <c r="G68" s="64"/>
      <c r="H68" s="65"/>
    </row>
    <row r="69" spans="1:8" x14ac:dyDescent="0.25">
      <c r="A69" s="61"/>
      <c r="B69" s="6"/>
      <c r="C69" s="6"/>
      <c r="D69" s="6"/>
      <c r="E69" s="6"/>
      <c r="F69" s="6"/>
      <c r="G69" s="6"/>
      <c r="H69" s="63"/>
    </row>
    <row r="70" spans="1:8" x14ac:dyDescent="0.25">
      <c r="A70" s="61" t="s">
        <v>46</v>
      </c>
      <c r="B70" s="6"/>
      <c r="C70" s="30">
        <f>+C41</f>
        <v>189548.50651045411</v>
      </c>
      <c r="D70" s="30">
        <f t="shared" ref="D70:H70" si="34">+D41</f>
        <v>300046.4390686198</v>
      </c>
      <c r="E70" s="30">
        <f t="shared" si="34"/>
        <v>19506.854026104378</v>
      </c>
      <c r="F70" s="30">
        <f t="shared" si="34"/>
        <v>138578.74073530859</v>
      </c>
      <c r="G70" s="30">
        <f t="shared" si="34"/>
        <v>396664.20990766247</v>
      </c>
      <c r="H70" s="62">
        <f t="shared" si="34"/>
        <v>153152.44916995399</v>
      </c>
    </row>
    <row r="71" spans="1:8" x14ac:dyDescent="0.25">
      <c r="A71" s="61" t="s">
        <v>44</v>
      </c>
      <c r="B71" s="6"/>
      <c r="C71" s="64">
        <f>C70/C64</f>
        <v>5.1178286117481243E-2</v>
      </c>
      <c r="D71" s="64">
        <f t="shared" ref="D71:H71" si="35">D70/D64</f>
        <v>8.1012838296029038E-2</v>
      </c>
      <c r="E71" s="64">
        <f t="shared" si="35"/>
        <v>5.2668700744674573E-3</v>
      </c>
      <c r="F71" s="64">
        <f t="shared" si="35"/>
        <v>3.7416398439207542E-2</v>
      </c>
      <c r="G71" s="64">
        <f t="shared" si="35"/>
        <v>0.10709973294408076</v>
      </c>
      <c r="H71" s="65">
        <f t="shared" si="35"/>
        <v>4.1351314275750402E-2</v>
      </c>
    </row>
    <row r="72" spans="1:8" x14ac:dyDescent="0.25">
      <c r="A72" s="61" t="s">
        <v>47</v>
      </c>
      <c r="B72" s="6"/>
      <c r="C72" s="64">
        <f>C70/C62</f>
        <v>0.13909341051786953</v>
      </c>
      <c r="D72" s="64">
        <f t="shared" ref="D72:H72" si="36">D70/D62</f>
        <v>0.16112594463663918</v>
      </c>
      <c r="E72" s="64">
        <f t="shared" si="36"/>
        <v>5.2008771550202032E-2</v>
      </c>
      <c r="F72" s="64">
        <f t="shared" si="36"/>
        <v>0.12508306552824996</v>
      </c>
      <c r="G72" s="64">
        <f t="shared" si="36"/>
        <v>0.17640050847990485</v>
      </c>
      <c r="H72" s="65">
        <f t="shared" si="36"/>
        <v>0.12970642456452641</v>
      </c>
    </row>
    <row r="73" spans="1:8" x14ac:dyDescent="0.25">
      <c r="A73" s="61"/>
      <c r="B73" s="6"/>
      <c r="C73" s="6"/>
      <c r="D73" s="6"/>
      <c r="E73" s="6"/>
      <c r="F73" s="6"/>
      <c r="G73" s="6"/>
      <c r="H73" s="63"/>
    </row>
    <row r="74" spans="1:8" x14ac:dyDescent="0.25">
      <c r="A74" s="61" t="s">
        <v>45</v>
      </c>
      <c r="B74" s="6"/>
      <c r="C74" s="30">
        <f>+C66+C70</f>
        <v>452034.50651045411</v>
      </c>
      <c r="D74" s="30">
        <f t="shared" ref="D74:H74" si="37">+D66+D70</f>
        <v>562532.43906861986</v>
      </c>
      <c r="E74" s="30">
        <f t="shared" si="37"/>
        <v>281992.85402610438</v>
      </c>
      <c r="F74" s="30">
        <f t="shared" si="37"/>
        <v>401064.74073530862</v>
      </c>
      <c r="G74" s="30">
        <f t="shared" si="37"/>
        <v>659150.20990766247</v>
      </c>
      <c r="H74" s="62">
        <f t="shared" si="37"/>
        <v>415638.44916995399</v>
      </c>
    </row>
    <row r="75" spans="1:8" x14ac:dyDescent="0.25">
      <c r="A75" s="61" t="s">
        <v>44</v>
      </c>
      <c r="B75" s="6"/>
      <c r="C75" s="64">
        <f>C74/C64</f>
        <v>0.12204976834196547</v>
      </c>
      <c r="D75" s="64">
        <f t="shared" ref="D75:H75" si="38">D74/D64</f>
        <v>0.15188432052051329</v>
      </c>
      <c r="E75" s="64">
        <f t="shared" si="38"/>
        <v>7.6138352298951689E-2</v>
      </c>
      <c r="F75" s="64">
        <f t="shared" si="38"/>
        <v>0.10828788066369179</v>
      </c>
      <c r="G75" s="64">
        <f t="shared" si="38"/>
        <v>0.17797121516856498</v>
      </c>
      <c r="H75" s="65">
        <f t="shared" si="38"/>
        <v>0.11222279650023463</v>
      </c>
    </row>
    <row r="76" spans="1:8" x14ac:dyDescent="0.25">
      <c r="A76" s="66"/>
      <c r="B76" s="56"/>
      <c r="C76" s="52"/>
      <c r="D76" s="52"/>
      <c r="E76" s="52"/>
      <c r="F76" s="52"/>
      <c r="G76" s="52"/>
      <c r="H76" s="67"/>
    </row>
    <row r="79" spans="1:8" x14ac:dyDescent="0.25">
      <c r="A79" s="69" t="s">
        <v>48</v>
      </c>
    </row>
    <row r="80" spans="1:8" x14ac:dyDescent="0.25">
      <c r="A80" s="2" t="s">
        <v>56</v>
      </c>
      <c r="B80" s="57">
        <v>0.1</v>
      </c>
      <c r="C80" s="30">
        <f>IF(C$62&gt;450000,(450000-180000)*$B80,0)</f>
        <v>27000</v>
      </c>
      <c r="D80" s="30">
        <f t="shared" ref="D80:H80" si="39">IF(D$62&gt;450000,(450000-180000)*$B80,0)</f>
        <v>27000</v>
      </c>
      <c r="E80" s="70">
        <f>(E62-180000)*$B80</f>
        <v>19506.854026104378</v>
      </c>
      <c r="F80" s="30">
        <f t="shared" si="39"/>
        <v>27000</v>
      </c>
      <c r="G80" s="30">
        <f t="shared" si="39"/>
        <v>27000</v>
      </c>
      <c r="H80" s="30">
        <f t="shared" si="39"/>
        <v>27000</v>
      </c>
    </row>
    <row r="81" spans="1:8" x14ac:dyDescent="0.25">
      <c r="A81" s="2" t="s">
        <v>57</v>
      </c>
      <c r="B81" s="57">
        <v>0.15</v>
      </c>
      <c r="C81" s="30">
        <f>IF(C$62&gt;850000,(850000-450000)*$B81,0)</f>
        <v>60000</v>
      </c>
      <c r="D81" s="30">
        <f t="shared" ref="D81:H81" si="40">IF(D$62&gt;850000,(850000-450000)*$B81,0)</f>
        <v>60000</v>
      </c>
      <c r="E81" s="30">
        <f t="shared" si="40"/>
        <v>0</v>
      </c>
      <c r="F81" s="30">
        <f t="shared" si="40"/>
        <v>60000</v>
      </c>
      <c r="G81" s="30">
        <f t="shared" si="40"/>
        <v>60000</v>
      </c>
      <c r="H81" s="30">
        <f t="shared" si="40"/>
        <v>60000</v>
      </c>
    </row>
    <row r="82" spans="1:8" x14ac:dyDescent="0.25">
      <c r="A82" s="2" t="s">
        <v>58</v>
      </c>
      <c r="B82" s="57">
        <v>0.2</v>
      </c>
      <c r="C82" s="30">
        <f>IF(C$62&gt;850000,(C62-850000)*$B82,0)</f>
        <v>102548.5065104541</v>
      </c>
      <c r="D82" s="70">
        <f>IF(D$62&gt;1650000,(1650000-850000)*$B82,0)</f>
        <v>160000</v>
      </c>
      <c r="E82" s="30">
        <f t="shared" ref="E82:H82" si="41">IF(E$62&gt;600000,(E62-600000)*$B82,0)</f>
        <v>0</v>
      </c>
      <c r="F82" s="30">
        <f>IF(F$62&gt;850000,(F62-850000)*$B82,0)</f>
        <v>51578.740735308595</v>
      </c>
      <c r="G82" s="70">
        <f>IF(G$62&gt;1650000,(1650000-850000)*$B82,0)</f>
        <v>160000</v>
      </c>
      <c r="H82" s="30">
        <f>IF(H$62&gt;850000,(H62-850000)*$B82,0)</f>
        <v>66152.449169954009</v>
      </c>
    </row>
    <row r="83" spans="1:8" x14ac:dyDescent="0.25">
      <c r="A83" s="56" t="s">
        <v>52</v>
      </c>
      <c r="B83" s="71">
        <v>0.25</v>
      </c>
      <c r="C83" s="72">
        <f>IF(C$62&gt;1650000,(C62-1650000)*$B83,0)</f>
        <v>0</v>
      </c>
      <c r="D83" s="72">
        <f>IF(D$62&gt;1650000,(D62-1650000)*$B83,0)</f>
        <v>53046.439068619802</v>
      </c>
      <c r="E83" s="72">
        <f>IF(E$62&gt;1650000,(E62-1650000)*$B83,0)</f>
        <v>0</v>
      </c>
      <c r="F83" s="72">
        <f>IF(F$62&gt;1650000,(F62-1650000)*$B83,0)</f>
        <v>0</v>
      </c>
      <c r="G83" s="72">
        <f>IF(G$62&gt;1650000,(G62-1650000)*$B83,0)</f>
        <v>149664.20990766247</v>
      </c>
      <c r="H83" s="72">
        <f>IF(H$62&gt;1650000,(H62-1650000)*$B83,0)</f>
        <v>0</v>
      </c>
    </row>
    <row r="84" spans="1:8" x14ac:dyDescent="0.25">
      <c r="A84" s="2" t="s">
        <v>59</v>
      </c>
      <c r="C84" s="17">
        <f>SUM(C80:C83)</f>
        <v>189548.50651045411</v>
      </c>
      <c r="D84" s="17">
        <f t="shared" ref="D84:H84" si="42">SUM(D80:D83)</f>
        <v>300046.4390686198</v>
      </c>
      <c r="E84" s="17">
        <f t="shared" si="42"/>
        <v>19506.854026104378</v>
      </c>
      <c r="F84" s="17">
        <f t="shared" si="42"/>
        <v>138578.74073530859</v>
      </c>
      <c r="G84" s="17">
        <f t="shared" si="42"/>
        <v>396664.20990766247</v>
      </c>
      <c r="H84" s="17">
        <f t="shared" si="42"/>
        <v>153152.44916995399</v>
      </c>
    </row>
  </sheetData>
  <pageMargins left="0.75" right="0.75" top="1" bottom="1" header="0.5" footer="0.5"/>
  <pageSetup scale="67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workbookViewId="0">
      <pane xSplit="1" ySplit="5" topLeftCell="B60" activePane="bottomRight" state="frozen"/>
      <selection activeCell="J113" sqref="J113"/>
      <selection pane="topRight" activeCell="J113" sqref="J113"/>
      <selection pane="bottomLeft" activeCell="J113" sqref="J113"/>
      <selection pane="bottomRight" activeCell="C60" sqref="C60"/>
    </sheetView>
  </sheetViews>
  <sheetFormatPr defaultRowHeight="15" x14ac:dyDescent="0.25"/>
  <cols>
    <col min="1" max="1" width="32.5703125" style="2" customWidth="1"/>
    <col min="2" max="6" width="11.42578125" style="2" customWidth="1"/>
    <col min="7" max="8" width="12" style="2" customWidth="1"/>
    <col min="9" max="9" width="12" style="2" hidden="1" customWidth="1"/>
    <col min="10" max="10" width="1.85546875" style="3" customWidth="1"/>
    <col min="11" max="19" width="9.140625" style="2" customWidth="1"/>
    <col min="20" max="16384" width="9.140625" style="2"/>
  </cols>
  <sheetData>
    <row r="1" spans="1:11" ht="15.75" x14ac:dyDescent="0.25">
      <c r="A1" s="1" t="s">
        <v>60</v>
      </c>
    </row>
    <row r="2" spans="1:11" x14ac:dyDescent="0.25">
      <c r="A2" s="4" t="s">
        <v>0</v>
      </c>
      <c r="B2" s="5"/>
      <c r="C2" s="5"/>
      <c r="D2" s="5"/>
      <c r="E2" s="5"/>
      <c r="F2" s="5"/>
      <c r="G2" s="5"/>
      <c r="H2" s="5"/>
      <c r="I2" s="5"/>
    </row>
    <row r="3" spans="1:11" x14ac:dyDescent="0.25">
      <c r="B3" s="7"/>
      <c r="C3" s="7"/>
      <c r="D3" s="7"/>
      <c r="E3" s="7"/>
      <c r="F3" s="7"/>
      <c r="G3" s="7"/>
      <c r="H3" s="7"/>
      <c r="I3" s="7"/>
      <c r="J3" s="8"/>
    </row>
    <row r="4" spans="1:11" x14ac:dyDescent="0.25">
      <c r="A4" s="9"/>
      <c r="B4" s="10"/>
      <c r="C4" s="10"/>
      <c r="D4" s="10">
        <v>0.15</v>
      </c>
      <c r="E4" s="10">
        <v>0.05</v>
      </c>
      <c r="F4" s="10">
        <v>0.1</v>
      </c>
      <c r="G4" s="11">
        <v>0.17499999999999999</v>
      </c>
      <c r="H4" s="11" t="s">
        <v>37</v>
      </c>
      <c r="I4" s="10">
        <v>0.15</v>
      </c>
    </row>
    <row r="5" spans="1:11" x14ac:dyDescent="0.25">
      <c r="B5" s="12" t="s">
        <v>1</v>
      </c>
      <c r="C5" s="12" t="s">
        <v>2</v>
      </c>
      <c r="D5" s="12" t="s">
        <v>2</v>
      </c>
      <c r="E5" s="12" t="s">
        <v>2</v>
      </c>
      <c r="F5" s="12" t="s">
        <v>2</v>
      </c>
      <c r="G5" s="12" t="s">
        <v>2</v>
      </c>
      <c r="H5" s="12" t="s">
        <v>2</v>
      </c>
      <c r="I5" s="12" t="s">
        <v>3</v>
      </c>
    </row>
    <row r="6" spans="1:11" s="14" customFormat="1" ht="14.25" x14ac:dyDescent="0.2">
      <c r="A6" s="13" t="s">
        <v>4</v>
      </c>
      <c r="B6" s="15">
        <f t="shared" ref="B6:I6" si="0">+B44</f>
        <v>870454.44560121745</v>
      </c>
      <c r="C6" s="15">
        <f t="shared" si="0"/>
        <v>1382811.8679226171</v>
      </c>
      <c r="D6" s="15">
        <f t="shared" si="0"/>
        <v>1771757.1590866596</v>
      </c>
      <c r="E6" s="15">
        <f t="shared" si="0"/>
        <v>538679.52811573818</v>
      </c>
      <c r="F6" s="15">
        <f t="shared" si="0"/>
        <v>1178932.8048220333</v>
      </c>
      <c r="G6" s="15">
        <f t="shared" si="0"/>
        <v>2061610.4716037884</v>
      </c>
      <c r="H6" s="15">
        <f t="shared" si="0"/>
        <v>1237227.6385606155</v>
      </c>
      <c r="I6" s="15" t="e">
        <f t="shared" si="0"/>
        <v>#DIV/0!</v>
      </c>
      <c r="J6" s="16"/>
    </row>
    <row r="7" spans="1:11" ht="15.75" thickBot="1" x14ac:dyDescent="0.3">
      <c r="A7" s="17" t="s">
        <v>5</v>
      </c>
      <c r="B7" s="19">
        <v>-45292.177529999994</v>
      </c>
      <c r="C7" s="19">
        <v>-67995.509999999995</v>
      </c>
      <c r="D7" s="19">
        <f>+C7</f>
        <v>-67995.509999999995</v>
      </c>
      <c r="E7" s="19">
        <f t="shared" ref="E7:H7" si="1">+D7</f>
        <v>-67995.509999999995</v>
      </c>
      <c r="F7" s="19">
        <f t="shared" si="1"/>
        <v>-67995.509999999995</v>
      </c>
      <c r="G7" s="19">
        <f t="shared" si="1"/>
        <v>-67995.509999999995</v>
      </c>
      <c r="H7" s="19">
        <f t="shared" si="1"/>
        <v>-67995.509999999995</v>
      </c>
      <c r="I7" s="19">
        <v>0</v>
      </c>
    </row>
    <row r="8" spans="1:11" ht="15.75" thickBot="1" x14ac:dyDescent="0.3">
      <c r="A8" s="18" t="s">
        <v>6</v>
      </c>
      <c r="B8" s="20">
        <v>-229796</v>
      </c>
      <c r="C8" s="20">
        <v>-199272</v>
      </c>
      <c r="D8" s="20">
        <f>+$C$8</f>
        <v>-199272</v>
      </c>
      <c r="E8" s="20">
        <f t="shared" ref="E8:H8" si="2">+$C$8</f>
        <v>-199272</v>
      </c>
      <c r="F8" s="20">
        <f t="shared" si="2"/>
        <v>-199272</v>
      </c>
      <c r="G8" s="20">
        <f t="shared" si="2"/>
        <v>-199272</v>
      </c>
      <c r="H8" s="20">
        <f t="shared" si="2"/>
        <v>-199272</v>
      </c>
      <c r="I8" s="20">
        <v>-143242.76800000001</v>
      </c>
      <c r="K8" s="2" t="s">
        <v>34</v>
      </c>
    </row>
    <row r="9" spans="1:11" x14ac:dyDescent="0.25">
      <c r="A9" s="21" t="s">
        <v>7</v>
      </c>
      <c r="B9" s="22">
        <v>362035.93035759992</v>
      </c>
      <c r="C9" s="22">
        <v>370621.81523810007</v>
      </c>
      <c r="D9" s="22">
        <f>+$C$9</f>
        <v>370621.81523810007</v>
      </c>
      <c r="E9" s="22">
        <f t="shared" ref="E9:H9" si="3">+$C$9</f>
        <v>370621.81523810007</v>
      </c>
      <c r="F9" s="22">
        <f t="shared" si="3"/>
        <v>370621.81523810007</v>
      </c>
      <c r="G9" s="22">
        <f t="shared" si="3"/>
        <v>370621.81523810007</v>
      </c>
      <c r="H9" s="22">
        <f t="shared" si="3"/>
        <v>370621.81523810007</v>
      </c>
      <c r="I9" s="22">
        <v>203477.00883210567</v>
      </c>
    </row>
    <row r="10" spans="1:11" x14ac:dyDescent="0.25">
      <c r="A10" s="17" t="s">
        <v>8</v>
      </c>
      <c r="B10" s="23">
        <f t="shared" ref="B10:H10" si="4">SUM(B6:B9)</f>
        <v>957402.19842881733</v>
      </c>
      <c r="C10" s="23">
        <f t="shared" si="4"/>
        <v>1486166.1731607171</v>
      </c>
      <c r="D10" s="23">
        <f t="shared" si="4"/>
        <v>1875111.4643247596</v>
      </c>
      <c r="E10" s="23">
        <f t="shared" si="4"/>
        <v>642033.83335383818</v>
      </c>
      <c r="F10" s="23">
        <f t="shared" si="4"/>
        <v>1282287.1100601333</v>
      </c>
      <c r="G10" s="23">
        <f t="shared" si="4"/>
        <v>2164964.7768418887</v>
      </c>
      <c r="H10" s="23">
        <f t="shared" si="4"/>
        <v>1340581.9437987155</v>
      </c>
      <c r="I10" s="23" t="e">
        <f>SUM(I6:I9)</f>
        <v>#DIV/0!</v>
      </c>
    </row>
    <row r="11" spans="1:11" ht="15.75" thickBot="1" x14ac:dyDescent="0.3">
      <c r="A11" s="17"/>
      <c r="B11" s="23"/>
      <c r="C11" s="23"/>
      <c r="D11" s="23"/>
      <c r="E11" s="23"/>
      <c r="F11" s="23"/>
      <c r="G11" s="23"/>
      <c r="H11" s="23"/>
      <c r="I11" s="23"/>
    </row>
    <row r="12" spans="1:11" ht="15.75" thickBot="1" x14ac:dyDescent="0.3">
      <c r="A12" s="24" t="s">
        <v>9</v>
      </c>
      <c r="B12" s="20">
        <v>3463668.5</v>
      </c>
      <c r="C12" s="20">
        <v>3372608</v>
      </c>
      <c r="D12" s="20">
        <f>+$C$12</f>
        <v>3372608</v>
      </c>
      <c r="E12" s="20">
        <f t="shared" ref="E12:H12" si="5">+$C$12</f>
        <v>3372608</v>
      </c>
      <c r="F12" s="20">
        <f t="shared" si="5"/>
        <v>3372608</v>
      </c>
      <c r="G12" s="20">
        <f t="shared" si="5"/>
        <v>3372608</v>
      </c>
      <c r="H12" s="20">
        <f t="shared" si="5"/>
        <v>3372608</v>
      </c>
      <c r="I12" s="20">
        <v>710921</v>
      </c>
      <c r="K12" s="2" t="s">
        <v>10</v>
      </c>
    </row>
    <row r="13" spans="1:11" ht="15.75" thickBot="1" x14ac:dyDescent="0.3">
      <c r="A13" s="24" t="s">
        <v>11</v>
      </c>
      <c r="B13" s="23"/>
      <c r="C13" s="23"/>
      <c r="D13" s="23"/>
      <c r="E13" s="23"/>
      <c r="F13" s="23"/>
      <c r="G13" s="23"/>
      <c r="H13" s="23"/>
      <c r="I13" s="23"/>
    </row>
    <row r="14" spans="1:11" ht="15.75" thickBot="1" x14ac:dyDescent="0.3">
      <c r="A14" s="24" t="s">
        <v>12</v>
      </c>
      <c r="B14" s="20">
        <v>1868717</v>
      </c>
      <c r="C14" s="20">
        <v>1725671</v>
      </c>
      <c r="D14" s="20">
        <f>+$C$14</f>
        <v>1725671</v>
      </c>
      <c r="E14" s="20">
        <f t="shared" ref="E14:H14" si="6">+$C$14</f>
        <v>1725671</v>
      </c>
      <c r="F14" s="20">
        <f t="shared" si="6"/>
        <v>1725671</v>
      </c>
      <c r="G14" s="20">
        <f t="shared" si="6"/>
        <v>1725671</v>
      </c>
      <c r="H14" s="20">
        <f t="shared" si="6"/>
        <v>1725671</v>
      </c>
      <c r="I14" s="20">
        <v>718871</v>
      </c>
      <c r="K14" s="2" t="s">
        <v>10</v>
      </c>
    </row>
    <row r="15" spans="1:11" x14ac:dyDescent="0.25">
      <c r="A15" s="17"/>
      <c r="B15" s="23"/>
      <c r="C15" s="23"/>
      <c r="D15" s="23"/>
      <c r="E15" s="23"/>
      <c r="F15" s="23"/>
      <c r="G15" s="23"/>
      <c r="H15" s="23"/>
      <c r="I15" s="23"/>
    </row>
    <row r="16" spans="1:11" x14ac:dyDescent="0.25">
      <c r="A16" s="24" t="s">
        <v>13</v>
      </c>
      <c r="B16" s="23">
        <v>6831464.7561510922</v>
      </c>
      <c r="C16" s="23">
        <f t="shared" ref="C16:I16" si="7">+B20</f>
        <v>6941262.1936919661</v>
      </c>
      <c r="D16" s="23">
        <f>+$C$16</f>
        <v>6941262.1936919661</v>
      </c>
      <c r="E16" s="23">
        <f t="shared" ref="E16:H16" si="8">+$C$16</f>
        <v>6941262.1936919661</v>
      </c>
      <c r="F16" s="23">
        <f t="shared" si="8"/>
        <v>6941262.1936919661</v>
      </c>
      <c r="G16" s="23">
        <f t="shared" si="8"/>
        <v>6941262.1936919661</v>
      </c>
      <c r="H16" s="23">
        <f t="shared" si="8"/>
        <v>6941262.1936919661</v>
      </c>
      <c r="I16" s="23">
        <f t="shared" si="7"/>
        <v>7398640.81642175</v>
      </c>
    </row>
    <row r="17" spans="1:11" s="14" customFormat="1" ht="14.25" x14ac:dyDescent="0.2">
      <c r="A17" s="25" t="s">
        <v>14</v>
      </c>
      <c r="B17" s="15">
        <f t="shared" ref="B17:I17" si="9">+B50</f>
        <v>434797.43754087365</v>
      </c>
      <c r="C17" s="15">
        <f t="shared" si="9"/>
        <v>747869.42613347364</v>
      </c>
      <c r="D17" s="15">
        <f t="shared" si="9"/>
        <v>989626.18805581029</v>
      </c>
      <c r="E17" s="15">
        <f t="shared" si="9"/>
        <v>223182.00674120351</v>
      </c>
      <c r="F17" s="15">
        <f t="shared" si="9"/>
        <v>621144.29733337054</v>
      </c>
      <c r="G17" s="15">
        <f t="shared" si="9"/>
        <v>1169790.3393092821</v>
      </c>
      <c r="H17" s="15">
        <f t="shared" si="9"/>
        <v>657378.62272978376</v>
      </c>
      <c r="I17" s="15" t="e">
        <f t="shared" si="9"/>
        <v>#DIV/0!</v>
      </c>
      <c r="J17" s="16"/>
    </row>
    <row r="18" spans="1:11" x14ac:dyDescent="0.25">
      <c r="A18" s="24" t="s">
        <v>15</v>
      </c>
      <c r="B18" s="26">
        <v>-325000</v>
      </c>
      <c r="C18" s="26">
        <v>-200000</v>
      </c>
      <c r="D18" s="26">
        <f>+C18</f>
        <v>-200000</v>
      </c>
      <c r="E18" s="26">
        <f t="shared" ref="E18:H18" si="10">+D18</f>
        <v>-200000</v>
      </c>
      <c r="F18" s="26">
        <f t="shared" si="10"/>
        <v>-200000</v>
      </c>
      <c r="G18" s="26">
        <f t="shared" si="10"/>
        <v>-200000</v>
      </c>
      <c r="H18" s="26">
        <f t="shared" si="10"/>
        <v>-200000</v>
      </c>
      <c r="I18" s="26">
        <v>0</v>
      </c>
      <c r="K18" s="2" t="s">
        <v>35</v>
      </c>
    </row>
    <row r="19" spans="1:11" x14ac:dyDescent="0.25">
      <c r="A19" s="24" t="s">
        <v>16</v>
      </c>
      <c r="B19" s="26">
        <v>0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</row>
    <row r="20" spans="1:11" x14ac:dyDescent="0.25">
      <c r="A20" s="27" t="s">
        <v>17</v>
      </c>
      <c r="B20" s="28">
        <f t="shared" ref="B20:H20" si="11">SUM(B16:B19)</f>
        <v>6941262.1936919661</v>
      </c>
      <c r="C20" s="29">
        <f t="shared" si="11"/>
        <v>7489131.6198254395</v>
      </c>
      <c r="D20" s="29">
        <f t="shared" si="11"/>
        <v>7730888.3817477766</v>
      </c>
      <c r="E20" s="29">
        <f t="shared" si="11"/>
        <v>6964444.2004331695</v>
      </c>
      <c r="F20" s="29">
        <f t="shared" si="11"/>
        <v>7362406.491025337</v>
      </c>
      <c r="G20" s="29">
        <f t="shared" si="11"/>
        <v>7911052.5330012478</v>
      </c>
      <c r="H20" s="29">
        <f t="shared" si="11"/>
        <v>7398640.81642175</v>
      </c>
      <c r="I20" s="29" t="e">
        <f>SUM(I16:I19)</f>
        <v>#DIV/0!</v>
      </c>
    </row>
    <row r="21" spans="1:11" x14ac:dyDescent="0.25">
      <c r="A21" s="24" t="s">
        <v>18</v>
      </c>
      <c r="B21" s="23">
        <f t="shared" ref="B21:H21" si="12">(B20+B16)/2</f>
        <v>6886363.4749215292</v>
      </c>
      <c r="C21" s="23">
        <f t="shared" si="12"/>
        <v>7215196.9067587033</v>
      </c>
      <c r="D21" s="23">
        <f t="shared" si="12"/>
        <v>7336075.2877198718</v>
      </c>
      <c r="E21" s="23">
        <f t="shared" si="12"/>
        <v>6952853.1970625678</v>
      </c>
      <c r="F21" s="23">
        <f t="shared" si="12"/>
        <v>7151834.3423586516</v>
      </c>
      <c r="G21" s="23">
        <f t="shared" si="12"/>
        <v>7426157.3633466065</v>
      </c>
      <c r="H21" s="23">
        <f t="shared" si="12"/>
        <v>7169951.5050568581</v>
      </c>
      <c r="I21" s="23" t="e">
        <f>(I20+I16)/2</f>
        <v>#DIV/0!</v>
      </c>
    </row>
    <row r="22" spans="1:11" x14ac:dyDescent="0.25">
      <c r="A22" s="21"/>
      <c r="B22" s="31"/>
      <c r="C22" s="31"/>
      <c r="D22" s="31"/>
      <c r="E22" s="31"/>
      <c r="F22" s="31"/>
      <c r="G22" s="31"/>
      <c r="H22" s="31"/>
      <c r="I22" s="31"/>
    </row>
    <row r="23" spans="1:11" x14ac:dyDescent="0.25">
      <c r="A23" s="24" t="s">
        <v>19</v>
      </c>
      <c r="B23" s="23">
        <f t="shared" ref="B23:H23" si="13">+B12+B13+B14+B21</f>
        <v>12218748.974921528</v>
      </c>
      <c r="C23" s="23">
        <f t="shared" si="13"/>
        <v>12313475.906758703</v>
      </c>
      <c r="D23" s="23">
        <f t="shared" si="13"/>
        <v>12434354.287719872</v>
      </c>
      <c r="E23" s="23">
        <f t="shared" si="13"/>
        <v>12051132.197062567</v>
      </c>
      <c r="F23" s="23">
        <f t="shared" si="13"/>
        <v>12250113.342358653</v>
      </c>
      <c r="G23" s="23">
        <f t="shared" si="13"/>
        <v>12524436.363346606</v>
      </c>
      <c r="H23" s="23">
        <f t="shared" si="13"/>
        <v>12268230.505056858</v>
      </c>
      <c r="I23" s="23" t="e">
        <f>+I12+I13+I14+I21</f>
        <v>#DIV/0!</v>
      </c>
    </row>
    <row r="24" spans="1:11" ht="15.75" thickBot="1" x14ac:dyDescent="0.3">
      <c r="A24" s="32"/>
      <c r="B24" s="33"/>
      <c r="C24" s="33"/>
      <c r="D24" s="33"/>
      <c r="E24" s="33"/>
      <c r="F24" s="33"/>
      <c r="G24" s="33"/>
      <c r="H24" s="33"/>
      <c r="I24" s="33"/>
    </row>
    <row r="25" spans="1:11" s="14" customFormat="1" thickBot="1" x14ac:dyDescent="0.25">
      <c r="A25" s="34" t="s">
        <v>20</v>
      </c>
      <c r="B25" s="35">
        <f t="shared" ref="B25:H25" si="14">B10/B23</f>
        <v>7.8355173708359621E-2</v>
      </c>
      <c r="C25" s="35">
        <f t="shared" si="14"/>
        <v>0.12069428522168792</v>
      </c>
      <c r="D25" s="35">
        <f t="shared" si="14"/>
        <v>0.15080087159625277</v>
      </c>
      <c r="E25" s="35">
        <f t="shared" si="14"/>
        <v>5.3275810343390996E-2</v>
      </c>
      <c r="F25" s="35">
        <f t="shared" si="14"/>
        <v>0.10467553027662355</v>
      </c>
      <c r="G25" s="35">
        <f t="shared" si="14"/>
        <v>0.17285925801641397</v>
      </c>
      <c r="H25" s="35">
        <f t="shared" si="14"/>
        <v>0.10927264068327859</v>
      </c>
      <c r="I25" s="35" t="e">
        <f>I10/I23</f>
        <v>#DIV/0!</v>
      </c>
      <c r="J25" s="16"/>
    </row>
    <row r="26" spans="1:11" x14ac:dyDescent="0.25">
      <c r="A26" s="36" t="s">
        <v>36</v>
      </c>
      <c r="B26" s="37"/>
      <c r="C26" s="37">
        <f>+C25*(1-0.3784)</f>
        <v>7.5023567693801196E-2</v>
      </c>
      <c r="D26" s="37">
        <f t="shared" ref="D26:H26" si="15">+D25*(1-0.3784)</f>
        <v>9.3737821784230707E-2</v>
      </c>
      <c r="E26" s="37">
        <f t="shared" si="15"/>
        <v>3.3116243709451841E-2</v>
      </c>
      <c r="F26" s="37">
        <f t="shared" si="15"/>
        <v>6.5066309619949192E-2</v>
      </c>
      <c r="G26" s="37">
        <f t="shared" si="15"/>
        <v>0.10744931478300292</v>
      </c>
      <c r="H26" s="37">
        <f t="shared" si="15"/>
        <v>6.7923873448725969E-2</v>
      </c>
      <c r="I26" s="37"/>
    </row>
    <row r="28" spans="1:11" x14ac:dyDescent="0.25">
      <c r="A28" s="38" t="s">
        <v>21</v>
      </c>
      <c r="B28" s="39">
        <v>146.6183108793856</v>
      </c>
      <c r="C28" s="39">
        <v>150.60340438078549</v>
      </c>
      <c r="D28" s="39"/>
      <c r="E28" s="39"/>
      <c r="F28" s="39"/>
      <c r="G28" s="39"/>
      <c r="H28" s="39">
        <v>158.58506296223194</v>
      </c>
      <c r="I28" s="39">
        <v>161.39246745746877</v>
      </c>
    </row>
    <row r="29" spans="1:11" x14ac:dyDescent="0.25">
      <c r="A29" s="38" t="s">
        <v>22</v>
      </c>
      <c r="B29" s="40">
        <v>0.80799532954153763</v>
      </c>
      <c r="C29" s="40">
        <v>0.80277733202186896</v>
      </c>
      <c r="D29" s="40"/>
      <c r="E29" s="40"/>
      <c r="F29" s="40"/>
      <c r="G29" s="40"/>
      <c r="H29" s="40">
        <v>0.80274113184507945</v>
      </c>
      <c r="I29" s="40">
        <v>0.81075124024158807</v>
      </c>
    </row>
    <row r="30" spans="1:11" x14ac:dyDescent="0.25">
      <c r="A30" s="38" t="s">
        <v>23</v>
      </c>
      <c r="B30" s="41">
        <v>110424393.74970001</v>
      </c>
      <c r="C30" s="41">
        <v>111478457.19040002</v>
      </c>
      <c r="D30" s="41"/>
      <c r="E30" s="41"/>
      <c r="F30" s="41"/>
      <c r="G30" s="41"/>
      <c r="H30" s="41">
        <v>124491429.57638553</v>
      </c>
      <c r="I30" s="41">
        <v>126337805.81449053</v>
      </c>
    </row>
    <row r="32" spans="1:11" x14ac:dyDescent="0.25">
      <c r="A32" s="2" t="s">
        <v>24</v>
      </c>
      <c r="B32" s="42">
        <f t="shared" ref="B32:C32" si="16">B17/B21</f>
        <v>6.3138903301328889E-2</v>
      </c>
      <c r="C32" s="42">
        <f t="shared" si="16"/>
        <v>0.10365197731927742</v>
      </c>
      <c r="D32" s="42"/>
      <c r="E32" s="42"/>
      <c r="F32" s="42"/>
      <c r="G32" s="42"/>
      <c r="H32" s="42">
        <f>H17/H21</f>
        <v>9.1685225801896225E-2</v>
      </c>
      <c r="I32" s="42" t="e">
        <f>I17/I21</f>
        <v>#DIV/0!</v>
      </c>
    </row>
    <row r="34" spans="1:11" hidden="1" x14ac:dyDescent="0.25">
      <c r="B34" s="43">
        <v>16190238.0914612</v>
      </c>
      <c r="C34" s="43">
        <v>16789035.167991899</v>
      </c>
      <c r="D34" s="43">
        <f>+$C$34</f>
        <v>16789035.167991899</v>
      </c>
      <c r="E34" s="43">
        <f t="shared" ref="E34:G34" si="17">+$C$34</f>
        <v>16789035.167991899</v>
      </c>
      <c r="F34" s="43">
        <f t="shared" si="17"/>
        <v>16789035.167991899</v>
      </c>
      <c r="G34" s="43">
        <f t="shared" si="17"/>
        <v>16789035.167991899</v>
      </c>
      <c r="H34" s="43">
        <v>16789035.167991899</v>
      </c>
      <c r="I34" s="43">
        <v>20389970.21356317</v>
      </c>
    </row>
    <row r="35" spans="1:11" hidden="1" x14ac:dyDescent="0.25">
      <c r="B35" s="45">
        <v>0</v>
      </c>
      <c r="C35" s="45">
        <v>0</v>
      </c>
      <c r="D35" s="45">
        <v>512249.46022790577</v>
      </c>
      <c r="E35" s="45">
        <v>-1012998.9664525408</v>
      </c>
      <c r="F35" s="45">
        <v>-261383.41423151726</v>
      </c>
      <c r="G35" s="45">
        <v>908630.05854192737</v>
      </c>
      <c r="H35" s="45">
        <v>-186646.44790000014</v>
      </c>
      <c r="I35" s="45">
        <v>0</v>
      </c>
      <c r="K35" s="2">
        <f>+B6/B37</f>
        <v>5.0500890515931304E-2</v>
      </c>
    </row>
    <row r="36" spans="1:11" hidden="1" x14ac:dyDescent="0.25">
      <c r="B36" s="21">
        <v>1046179.6569865979</v>
      </c>
      <c r="C36" s="21">
        <v>964384.9542031996</v>
      </c>
      <c r="D36" s="21">
        <v>964384.9542031996</v>
      </c>
      <c r="E36" s="21">
        <v>964384.9542031996</v>
      </c>
      <c r="F36" s="21">
        <v>964384.9542031996</v>
      </c>
      <c r="G36" s="21">
        <v>964384.9542031996</v>
      </c>
      <c r="H36" s="21">
        <v>964384.9542031996</v>
      </c>
      <c r="I36" s="21">
        <v>1056867.1509226933</v>
      </c>
    </row>
    <row r="37" spans="1:11" x14ac:dyDescent="0.25">
      <c r="A37" s="54" t="s">
        <v>25</v>
      </c>
      <c r="B37" s="30">
        <f t="shared" ref="B37:G37" si="18">SUM(B34:B36)</f>
        <v>17236417.748447798</v>
      </c>
      <c r="C37" s="30">
        <f t="shared" si="18"/>
        <v>17753420.122195099</v>
      </c>
      <c r="D37" s="30">
        <f t="shared" si="18"/>
        <v>18265669.582423005</v>
      </c>
      <c r="E37" s="30">
        <f t="shared" si="18"/>
        <v>16740421.155742558</v>
      </c>
      <c r="F37" s="30">
        <f t="shared" si="18"/>
        <v>17492036.707963582</v>
      </c>
      <c r="G37" s="30">
        <f t="shared" si="18"/>
        <v>18662050.180737026</v>
      </c>
      <c r="H37" s="30">
        <f>SUM(H34:H36)</f>
        <v>17566773.674295098</v>
      </c>
      <c r="I37" s="30">
        <f>SUM(I34:I36)</f>
        <v>21446837.364485864</v>
      </c>
    </row>
    <row r="38" spans="1:11" x14ac:dyDescent="0.25">
      <c r="A38" s="54"/>
      <c r="B38" s="30"/>
      <c r="C38" s="30"/>
      <c r="D38" s="30"/>
      <c r="E38" s="30"/>
      <c r="F38" s="30"/>
      <c r="G38" s="30"/>
      <c r="H38" s="30"/>
      <c r="I38" s="30"/>
    </row>
    <row r="39" spans="1:11" x14ac:dyDescent="0.25">
      <c r="A39" s="54" t="s">
        <v>26</v>
      </c>
      <c r="B39" s="48">
        <v>16241270.133155771</v>
      </c>
      <c r="C39" s="48">
        <v>16211059.747762028</v>
      </c>
      <c r="D39" s="48">
        <f>+C39</f>
        <v>16211059.747762028</v>
      </c>
      <c r="E39" s="48">
        <f t="shared" ref="E39:G39" si="19">+D39</f>
        <v>16211059.747762028</v>
      </c>
      <c r="F39" s="48">
        <f t="shared" si="19"/>
        <v>16211059.747762028</v>
      </c>
      <c r="G39" s="48">
        <f t="shared" si="19"/>
        <v>16211059.747762028</v>
      </c>
      <c r="H39" s="48">
        <v>16211059.747762028</v>
      </c>
      <c r="I39" s="48" t="e">
        <v>#DIV/0!</v>
      </c>
    </row>
    <row r="40" spans="1:11" x14ac:dyDescent="0.25">
      <c r="A40" s="54" t="s">
        <v>27</v>
      </c>
      <c r="B40" s="30">
        <f t="shared" ref="B40:G40" si="20">B35*0.025</f>
        <v>0</v>
      </c>
      <c r="C40" s="30">
        <f t="shared" si="20"/>
        <v>0</v>
      </c>
      <c r="D40" s="30">
        <f t="shared" si="20"/>
        <v>12806.236505697645</v>
      </c>
      <c r="E40" s="30">
        <f t="shared" si="20"/>
        <v>-25324.974161313523</v>
      </c>
      <c r="F40" s="30">
        <f t="shared" si="20"/>
        <v>-6534.5853557879318</v>
      </c>
      <c r="G40" s="30">
        <f t="shared" si="20"/>
        <v>22715.751463548186</v>
      </c>
      <c r="H40" s="30">
        <v>-4666.1611975000042</v>
      </c>
      <c r="I40" s="30">
        <f>I35*0.025</f>
        <v>0</v>
      </c>
    </row>
    <row r="41" spans="1:11" x14ac:dyDescent="0.25">
      <c r="A41" s="55" t="s">
        <v>28</v>
      </c>
      <c r="B41" s="49">
        <v>124693.16969080953</v>
      </c>
      <c r="C41" s="49">
        <f>+C84</f>
        <v>159548.50651045408</v>
      </c>
      <c r="D41" s="49">
        <f t="shared" ref="D41:H41" si="21">+D84</f>
        <v>270046.4390686198</v>
      </c>
      <c r="E41" s="49">
        <f t="shared" si="21"/>
        <v>16006.854026104376</v>
      </c>
      <c r="F41" s="49">
        <f t="shared" si="21"/>
        <v>108578.74073530859</v>
      </c>
      <c r="G41" s="49">
        <f t="shared" si="21"/>
        <v>366664.20990766247</v>
      </c>
      <c r="H41" s="49">
        <f t="shared" si="21"/>
        <v>123152.44916995401</v>
      </c>
      <c r="I41" s="49" t="e">
        <v>#DIV/0!</v>
      </c>
    </row>
    <row r="42" spans="1:11" x14ac:dyDescent="0.25">
      <c r="A42" s="54" t="s">
        <v>29</v>
      </c>
      <c r="B42" s="30">
        <f t="shared" ref="B42:G42" si="22">SUM(B39:B41)</f>
        <v>16365963.302846581</v>
      </c>
      <c r="C42" s="30">
        <f t="shared" si="22"/>
        <v>16370608.254272481</v>
      </c>
      <c r="D42" s="30">
        <f t="shared" si="22"/>
        <v>16493912.423336346</v>
      </c>
      <c r="E42" s="30">
        <f t="shared" si="22"/>
        <v>16201741.62762682</v>
      </c>
      <c r="F42" s="30">
        <f t="shared" si="22"/>
        <v>16313103.903141549</v>
      </c>
      <c r="G42" s="30">
        <f t="shared" si="22"/>
        <v>16600439.709133238</v>
      </c>
      <c r="H42" s="30">
        <f t="shared" ref="H42" si="23">SUM(H39:H41)</f>
        <v>16329546.035734482</v>
      </c>
      <c r="I42" s="30" t="e">
        <f>SUM(I39:I41)</f>
        <v>#DIV/0!</v>
      </c>
    </row>
    <row r="43" spans="1:11" x14ac:dyDescent="0.25">
      <c r="A43" s="54"/>
      <c r="B43" s="30"/>
      <c r="C43" s="30"/>
      <c r="D43" s="30"/>
      <c r="E43" s="30"/>
      <c r="F43" s="30"/>
      <c r="G43" s="30"/>
      <c r="H43" s="30"/>
      <c r="I43" s="30"/>
    </row>
    <row r="44" spans="1:11" x14ac:dyDescent="0.25">
      <c r="A44" s="54" t="s">
        <v>4</v>
      </c>
      <c r="B44" s="30">
        <f t="shared" ref="B44:G44" si="24">+B37-B42</f>
        <v>870454.44560121745</v>
      </c>
      <c r="C44" s="30">
        <f t="shared" si="24"/>
        <v>1382811.8679226171</v>
      </c>
      <c r="D44" s="30">
        <f t="shared" si="24"/>
        <v>1771757.1590866596</v>
      </c>
      <c r="E44" s="30">
        <f t="shared" si="24"/>
        <v>538679.52811573818</v>
      </c>
      <c r="F44" s="30">
        <f t="shared" si="24"/>
        <v>1178932.8048220333</v>
      </c>
      <c r="G44" s="30">
        <f t="shared" si="24"/>
        <v>2061610.4716037884</v>
      </c>
      <c r="H44" s="30">
        <f>+H37-H42</f>
        <v>1237227.6385606155</v>
      </c>
      <c r="I44" s="30" t="e">
        <f>+I37-I42</f>
        <v>#DIV/0!</v>
      </c>
    </row>
    <row r="45" spans="1:11" x14ac:dyDescent="0.25">
      <c r="A45" s="54"/>
      <c r="B45" s="30"/>
      <c r="C45" s="30"/>
      <c r="D45" s="30"/>
      <c r="E45" s="30"/>
      <c r="F45" s="30"/>
      <c r="G45" s="30"/>
      <c r="H45" s="30"/>
      <c r="I45" s="30"/>
    </row>
    <row r="46" spans="1:11" x14ac:dyDescent="0.25">
      <c r="A46" s="54" t="s">
        <v>30</v>
      </c>
      <c r="B46" s="48">
        <v>166190.78259329998</v>
      </c>
      <c r="C46" s="48">
        <v>179617.84188079994</v>
      </c>
      <c r="D46" s="48">
        <f>+C46</f>
        <v>179617.84188079994</v>
      </c>
      <c r="E46" s="48">
        <f t="shared" ref="E46:H46" si="25">+D46</f>
        <v>179617.84188079994</v>
      </c>
      <c r="F46" s="48">
        <f t="shared" si="25"/>
        <v>179617.84188079994</v>
      </c>
      <c r="G46" s="48">
        <f t="shared" si="25"/>
        <v>179617.84188079994</v>
      </c>
      <c r="H46" s="48">
        <f t="shared" si="25"/>
        <v>179617.84188079994</v>
      </c>
      <c r="I46" s="48">
        <v>4480.9258338127693</v>
      </c>
    </row>
    <row r="47" spans="1:11" x14ac:dyDescent="0.25">
      <c r="A47" s="54"/>
      <c r="B47" s="30"/>
      <c r="C47" s="30"/>
      <c r="D47" s="30"/>
      <c r="E47" s="30"/>
      <c r="F47" s="30"/>
      <c r="G47" s="30"/>
      <c r="H47" s="30"/>
      <c r="I47" s="30"/>
    </row>
    <row r="48" spans="1:11" x14ac:dyDescent="0.25">
      <c r="A48" s="47" t="s">
        <v>31</v>
      </c>
      <c r="B48" s="30">
        <f t="shared" ref="B48:G48" si="26">+B44-B46</f>
        <v>704263.66300791746</v>
      </c>
      <c r="C48" s="30">
        <f t="shared" si="26"/>
        <v>1203194.0260418172</v>
      </c>
      <c r="D48" s="30">
        <f t="shared" si="26"/>
        <v>1592139.3172058596</v>
      </c>
      <c r="E48" s="30">
        <f t="shared" si="26"/>
        <v>359061.68623493821</v>
      </c>
      <c r="F48" s="30">
        <f t="shared" si="26"/>
        <v>999314.9629412333</v>
      </c>
      <c r="G48" s="30">
        <f t="shared" si="26"/>
        <v>1881992.6297229885</v>
      </c>
      <c r="H48" s="30">
        <f>+H44-H46</f>
        <v>1057609.7966798155</v>
      </c>
      <c r="I48" s="30" t="e">
        <f>+I44-I46</f>
        <v>#DIV/0!</v>
      </c>
    </row>
    <row r="49" spans="1:11" x14ac:dyDescent="0.25">
      <c r="A49" s="46" t="s">
        <v>32</v>
      </c>
      <c r="B49" s="21">
        <v>269466.22546704381</v>
      </c>
      <c r="C49" s="21">
        <f>C48*$K$49</f>
        <v>455324.59990834352</v>
      </c>
      <c r="D49" s="21">
        <f t="shared" ref="D49:H49" si="27">D48*$K$49</f>
        <v>602513.1291500493</v>
      </c>
      <c r="E49" s="21">
        <f t="shared" si="27"/>
        <v>135879.6794937347</v>
      </c>
      <c r="F49" s="21">
        <f t="shared" si="27"/>
        <v>378170.66560786276</v>
      </c>
      <c r="G49" s="21">
        <f t="shared" si="27"/>
        <v>712202.29041370645</v>
      </c>
      <c r="H49" s="21">
        <f t="shared" si="27"/>
        <v>400231.17395003175</v>
      </c>
      <c r="I49" s="21" t="e">
        <v>#DIV/0!</v>
      </c>
      <c r="K49" s="2">
        <v>0.37842990411632799</v>
      </c>
    </row>
    <row r="50" spans="1:11" x14ac:dyDescent="0.25">
      <c r="A50" s="44" t="s">
        <v>33</v>
      </c>
      <c r="B50" s="50">
        <f t="shared" ref="B50:G50" si="28">+B48-B49</f>
        <v>434797.43754087365</v>
      </c>
      <c r="C50" s="50">
        <f t="shared" si="28"/>
        <v>747869.42613347364</v>
      </c>
      <c r="D50" s="50">
        <f t="shared" si="28"/>
        <v>989626.18805581029</v>
      </c>
      <c r="E50" s="50">
        <f t="shared" si="28"/>
        <v>223182.00674120351</v>
      </c>
      <c r="F50" s="50">
        <f t="shared" si="28"/>
        <v>621144.29733337054</v>
      </c>
      <c r="G50" s="50">
        <f t="shared" si="28"/>
        <v>1169790.3393092821</v>
      </c>
      <c r="H50" s="50">
        <f>+H48-H49</f>
        <v>657378.62272978376</v>
      </c>
      <c r="I50" s="50" t="e">
        <f>+I48-I49</f>
        <v>#DIV/0!</v>
      </c>
    </row>
    <row r="51" spans="1:11" x14ac:dyDescent="0.25">
      <c r="B51" s="6"/>
      <c r="C51" s="6"/>
      <c r="D51" s="6"/>
      <c r="E51" s="6"/>
      <c r="F51" s="6"/>
      <c r="G51" s="6"/>
      <c r="H51" s="6"/>
      <c r="I51" s="6"/>
    </row>
    <row r="52" spans="1:11" x14ac:dyDescent="0.25">
      <c r="B52" s="48">
        <v>128198657.0450168</v>
      </c>
      <c r="C52" s="48">
        <v>130264292.62600899</v>
      </c>
      <c r="D52" s="48">
        <f>+C52</f>
        <v>130264292.62600899</v>
      </c>
      <c r="E52" s="48">
        <f t="shared" ref="E52:G52" si="29">+D52</f>
        <v>130264292.62600899</v>
      </c>
      <c r="F52" s="48">
        <f t="shared" si="29"/>
        <v>130264292.62600899</v>
      </c>
      <c r="G52" s="48">
        <f t="shared" si="29"/>
        <v>130264292.62600899</v>
      </c>
      <c r="H52" s="48">
        <v>144099690.76166582</v>
      </c>
      <c r="I52" s="48">
        <v>144466406.52795333</v>
      </c>
    </row>
    <row r="53" spans="1:11" x14ac:dyDescent="0.25">
      <c r="B53" s="6"/>
      <c r="C53" s="6"/>
      <c r="D53" s="6"/>
      <c r="E53" s="6"/>
      <c r="F53" s="6"/>
      <c r="G53" s="6"/>
      <c r="H53" s="6"/>
      <c r="I53" s="6"/>
    </row>
    <row r="54" spans="1:11" x14ac:dyDescent="0.25">
      <c r="A54" s="2" t="s">
        <v>38</v>
      </c>
      <c r="B54" s="51">
        <f t="shared" ref="B54:F54" si="30">B37/B52</f>
        <v>0.13445084485085715</v>
      </c>
      <c r="C54" s="51">
        <f t="shared" si="30"/>
        <v>0.13628769453472159</v>
      </c>
      <c r="D54" s="51"/>
      <c r="E54" s="51">
        <f t="shared" si="30"/>
        <v>0.12851120455399542</v>
      </c>
      <c r="F54" s="51">
        <f t="shared" si="30"/>
        <v>0.13428113226840696</v>
      </c>
      <c r="G54" s="51">
        <f>G37/G52</f>
        <v>0.14326297563612533</v>
      </c>
      <c r="H54" s="51">
        <f>H37/H52</f>
        <v>0.12190708794337195</v>
      </c>
      <c r="I54" s="51">
        <f>I37/I52</f>
        <v>0.14845553288082955</v>
      </c>
    </row>
    <row r="55" spans="1:11" x14ac:dyDescent="0.25">
      <c r="B55" s="52"/>
      <c r="C55" s="52">
        <f t="shared" ref="C55:I55" si="31">C54/B54-1</f>
        <v>1.3661867918360882E-2</v>
      </c>
      <c r="D55" s="52"/>
      <c r="E55" s="52">
        <f>E54/C54-1</f>
        <v>-5.7059369939998272E-2</v>
      </c>
      <c r="F55" s="52">
        <f t="shared" si="31"/>
        <v>4.4898246300284494E-2</v>
      </c>
      <c r="G55" s="52">
        <f t="shared" si="31"/>
        <v>6.6888349956456095E-2</v>
      </c>
      <c r="H55" s="52">
        <f t="shared" si="31"/>
        <v>-0.14906773782917482</v>
      </c>
      <c r="I55" s="52">
        <f t="shared" si="31"/>
        <v>0.21777605703935632</v>
      </c>
    </row>
    <row r="57" spans="1:11" x14ac:dyDescent="0.25">
      <c r="B57" s="52">
        <v>0.15</v>
      </c>
      <c r="C57" s="52">
        <v>0.15</v>
      </c>
      <c r="D57" s="52"/>
      <c r="E57" s="52">
        <v>0.15</v>
      </c>
      <c r="F57" s="52">
        <v>0.15</v>
      </c>
      <c r="G57" s="52">
        <v>0.15</v>
      </c>
      <c r="H57" s="52">
        <v>0.15</v>
      </c>
      <c r="I57" s="52">
        <v>0.15</v>
      </c>
    </row>
    <row r="58" spans="1:11" x14ac:dyDescent="0.25">
      <c r="A58" s="2" t="s">
        <v>39</v>
      </c>
      <c r="B58" s="53">
        <f t="shared" ref="B58:F58" si="32">B25-B57</f>
        <v>-7.1644826291640373E-2</v>
      </c>
      <c r="C58" s="53">
        <f t="shared" si="32"/>
        <v>-2.9305714778312078E-2</v>
      </c>
      <c r="D58" s="53"/>
      <c r="E58" s="53">
        <f t="shared" si="32"/>
        <v>-9.6724189656609005E-2</v>
      </c>
      <c r="F58" s="53">
        <f t="shared" si="32"/>
        <v>-4.5324469723376448E-2</v>
      </c>
      <c r="G58" s="53">
        <f>G25-G57</f>
        <v>2.2859258016413975E-2</v>
      </c>
      <c r="H58" s="53">
        <f>H25-H57</f>
        <v>-4.0727359316721404E-2</v>
      </c>
      <c r="I58" s="53" t="e">
        <f>I25-I57</f>
        <v>#DIV/0!</v>
      </c>
    </row>
    <row r="60" spans="1:11" x14ac:dyDescent="0.25">
      <c r="A60" s="68" t="s">
        <v>40</v>
      </c>
    </row>
    <row r="61" spans="1:11" x14ac:dyDescent="0.25">
      <c r="A61" s="58"/>
      <c r="B61" s="59"/>
      <c r="C61" s="59"/>
      <c r="D61" s="59"/>
      <c r="E61" s="59"/>
      <c r="F61" s="59"/>
      <c r="G61" s="59"/>
      <c r="H61" s="60"/>
    </row>
    <row r="62" spans="1:11" x14ac:dyDescent="0.25">
      <c r="A62" s="61" t="s">
        <v>41</v>
      </c>
      <c r="B62" s="30">
        <v>828956.83269872703</v>
      </c>
      <c r="C62" s="30">
        <v>1362742.5325522705</v>
      </c>
      <c r="D62" s="30">
        <v>1862185.7562744792</v>
      </c>
      <c r="E62" s="30">
        <v>375068.54026104376</v>
      </c>
      <c r="F62" s="30">
        <v>1107893.703676543</v>
      </c>
      <c r="G62" s="30">
        <v>2248656.8396306499</v>
      </c>
      <c r="H62" s="62">
        <v>1180762.24584977</v>
      </c>
    </row>
    <row r="63" spans="1:11" x14ac:dyDescent="0.25">
      <c r="A63" s="61"/>
      <c r="B63" s="6"/>
      <c r="C63" s="6"/>
      <c r="D63" s="6"/>
      <c r="E63" s="6"/>
      <c r="F63" s="6"/>
      <c r="G63" s="6"/>
      <c r="H63" s="63"/>
    </row>
    <row r="64" spans="1:11" x14ac:dyDescent="0.25">
      <c r="A64" s="61" t="s">
        <v>42</v>
      </c>
      <c r="B64" s="6"/>
      <c r="C64" s="30">
        <v>3703690</v>
      </c>
      <c r="D64" s="30">
        <v>3703690</v>
      </c>
      <c r="E64" s="30">
        <v>3703690</v>
      </c>
      <c r="F64" s="30">
        <v>3703690</v>
      </c>
      <c r="G64" s="30">
        <v>3703690</v>
      </c>
      <c r="H64" s="62">
        <v>3703690</v>
      </c>
    </row>
    <row r="65" spans="1:8" x14ac:dyDescent="0.25">
      <c r="A65" s="61"/>
      <c r="B65" s="6"/>
      <c r="C65" s="30"/>
      <c r="D65" s="6"/>
      <c r="E65" s="6"/>
      <c r="F65" s="6"/>
      <c r="G65" s="6"/>
      <c r="H65" s="63"/>
    </row>
    <row r="66" spans="1:8" x14ac:dyDescent="0.25">
      <c r="A66" s="61" t="s">
        <v>43</v>
      </c>
      <c r="B66" s="6"/>
      <c r="C66" s="30">
        <v>262486</v>
      </c>
      <c r="D66" s="30">
        <v>262486</v>
      </c>
      <c r="E66" s="30">
        <v>262486</v>
      </c>
      <c r="F66" s="30">
        <v>262486</v>
      </c>
      <c r="G66" s="30">
        <v>262486</v>
      </c>
      <c r="H66" s="62">
        <v>262486</v>
      </c>
    </row>
    <row r="67" spans="1:8" x14ac:dyDescent="0.25">
      <c r="A67" s="61" t="s">
        <v>44</v>
      </c>
      <c r="B67" s="6"/>
      <c r="C67" s="64">
        <f>C66/C64</f>
        <v>7.0871482224484236E-2</v>
      </c>
      <c r="D67" s="64">
        <f t="shared" ref="D67:H67" si="33">D66/D64</f>
        <v>7.0871482224484236E-2</v>
      </c>
      <c r="E67" s="64">
        <f t="shared" si="33"/>
        <v>7.0871482224484236E-2</v>
      </c>
      <c r="F67" s="64">
        <f t="shared" si="33"/>
        <v>7.0871482224484236E-2</v>
      </c>
      <c r="G67" s="64">
        <f t="shared" si="33"/>
        <v>7.0871482224484236E-2</v>
      </c>
      <c r="H67" s="65">
        <f t="shared" si="33"/>
        <v>7.0871482224484236E-2</v>
      </c>
    </row>
    <row r="68" spans="1:8" x14ac:dyDescent="0.25">
      <c r="A68" s="61"/>
      <c r="B68" s="6"/>
      <c r="C68" s="64"/>
      <c r="D68" s="64"/>
      <c r="E68" s="64"/>
      <c r="F68" s="64"/>
      <c r="G68" s="64"/>
      <c r="H68" s="65"/>
    </row>
    <row r="69" spans="1:8" x14ac:dyDescent="0.25">
      <c r="A69" s="61"/>
      <c r="B69" s="6"/>
      <c r="C69" s="6"/>
      <c r="D69" s="6"/>
      <c r="E69" s="6"/>
      <c r="F69" s="6"/>
      <c r="G69" s="6"/>
      <c r="H69" s="63"/>
    </row>
    <row r="70" spans="1:8" x14ac:dyDescent="0.25">
      <c r="A70" s="61" t="s">
        <v>46</v>
      </c>
      <c r="B70" s="6"/>
      <c r="C70" s="30">
        <f>+C41</f>
        <v>159548.50651045408</v>
      </c>
      <c r="D70" s="30">
        <f t="shared" ref="D70:H70" si="34">+D41</f>
        <v>270046.4390686198</v>
      </c>
      <c r="E70" s="30">
        <f t="shared" si="34"/>
        <v>16006.854026104376</v>
      </c>
      <c r="F70" s="30">
        <f t="shared" si="34"/>
        <v>108578.74073530859</v>
      </c>
      <c r="G70" s="30">
        <f t="shared" si="34"/>
        <v>366664.20990766247</v>
      </c>
      <c r="H70" s="62">
        <f t="shared" si="34"/>
        <v>123152.44916995401</v>
      </c>
    </row>
    <row r="71" spans="1:8" x14ac:dyDescent="0.25">
      <c r="A71" s="61" t="s">
        <v>44</v>
      </c>
      <c r="B71" s="6"/>
      <c r="C71" s="64">
        <f>C70/C64</f>
        <v>4.3078256147370347E-2</v>
      </c>
      <c r="D71" s="64">
        <f t="shared" ref="D71:H71" si="35">D70/D64</f>
        <v>7.2912808325918149E-2</v>
      </c>
      <c r="E71" s="64">
        <f t="shared" si="35"/>
        <v>4.3218665779545199E-3</v>
      </c>
      <c r="F71" s="64">
        <f t="shared" si="35"/>
        <v>2.9316368469096653E-2</v>
      </c>
      <c r="G71" s="64">
        <f t="shared" si="35"/>
        <v>9.8999702973969872E-2</v>
      </c>
      <c r="H71" s="65">
        <f t="shared" si="35"/>
        <v>3.3251284305639513E-2</v>
      </c>
    </row>
    <row r="72" spans="1:8" x14ac:dyDescent="0.25">
      <c r="A72" s="61" t="s">
        <v>47</v>
      </c>
      <c r="B72" s="6"/>
      <c r="C72" s="64">
        <f>C70/C62</f>
        <v>0.11707898058456931</v>
      </c>
      <c r="D72" s="64">
        <f t="shared" ref="D72:H72" si="36">D70/D62</f>
        <v>0.14501584396654357</v>
      </c>
      <c r="E72" s="64">
        <f t="shared" si="36"/>
        <v>4.2677143796074644E-2</v>
      </c>
      <c r="F72" s="64">
        <f t="shared" si="36"/>
        <v>9.8004655478219849E-2</v>
      </c>
      <c r="G72" s="64">
        <f t="shared" si="36"/>
        <v>0.16305921092339212</v>
      </c>
      <c r="H72" s="65">
        <f t="shared" si="36"/>
        <v>0.10429910814206611</v>
      </c>
    </row>
    <row r="73" spans="1:8" x14ac:dyDescent="0.25">
      <c r="A73" s="61"/>
      <c r="B73" s="6"/>
      <c r="C73" s="6"/>
      <c r="D73" s="6"/>
      <c r="E73" s="6"/>
      <c r="F73" s="6"/>
      <c r="G73" s="6"/>
      <c r="H73" s="63"/>
    </row>
    <row r="74" spans="1:8" x14ac:dyDescent="0.25">
      <c r="A74" s="61" t="s">
        <v>45</v>
      </c>
      <c r="B74" s="6"/>
      <c r="C74" s="30">
        <f>+C66+C70</f>
        <v>422034.50651045411</v>
      </c>
      <c r="D74" s="30">
        <f t="shared" ref="D74:H74" si="37">+D66+D70</f>
        <v>532532.43906861986</v>
      </c>
      <c r="E74" s="30">
        <f t="shared" si="37"/>
        <v>278492.85402610438</v>
      </c>
      <c r="F74" s="30">
        <f t="shared" si="37"/>
        <v>371064.74073530862</v>
      </c>
      <c r="G74" s="30">
        <f t="shared" si="37"/>
        <v>629150.20990766247</v>
      </c>
      <c r="H74" s="62">
        <f t="shared" si="37"/>
        <v>385638.44916995399</v>
      </c>
    </row>
    <row r="75" spans="1:8" x14ac:dyDescent="0.25">
      <c r="A75" s="61" t="s">
        <v>44</v>
      </c>
      <c r="B75" s="6"/>
      <c r="C75" s="64">
        <f>C74/C64</f>
        <v>0.11394973837185458</v>
      </c>
      <c r="D75" s="64">
        <f t="shared" ref="D75:H75" si="38">D74/D64</f>
        <v>0.1437842905504024</v>
      </c>
      <c r="E75" s="64">
        <f t="shared" si="38"/>
        <v>7.5193348802438748E-2</v>
      </c>
      <c r="F75" s="64">
        <f t="shared" si="38"/>
        <v>0.1001878506935809</v>
      </c>
      <c r="G75" s="64">
        <f t="shared" si="38"/>
        <v>0.16987118519845409</v>
      </c>
      <c r="H75" s="65">
        <f t="shared" si="38"/>
        <v>0.10412276653012374</v>
      </c>
    </row>
    <row r="76" spans="1:8" x14ac:dyDescent="0.25">
      <c r="A76" s="66"/>
      <c r="B76" s="56"/>
      <c r="C76" s="52"/>
      <c r="D76" s="52"/>
      <c r="E76" s="52"/>
      <c r="F76" s="52"/>
      <c r="G76" s="52"/>
      <c r="H76" s="67"/>
    </row>
    <row r="79" spans="1:8" x14ac:dyDescent="0.25">
      <c r="A79" s="69" t="s">
        <v>48</v>
      </c>
    </row>
    <row r="80" spans="1:8" x14ac:dyDescent="0.25">
      <c r="A80" s="2" t="s">
        <v>61</v>
      </c>
      <c r="B80" s="57">
        <v>0.1</v>
      </c>
      <c r="C80" s="30">
        <f>IF(C$62&gt;730000,(730000-215000)*$B80,0)</f>
        <v>51500</v>
      </c>
      <c r="D80" s="30">
        <f>IF(D$62&gt;730000,(730000-215000)*$B80,0)</f>
        <v>51500</v>
      </c>
      <c r="E80" s="70">
        <f>(E62-215000)*$B80</f>
        <v>16006.854026104376</v>
      </c>
      <c r="F80" s="30">
        <f t="shared" ref="F80:H80" si="39">IF(F$62&gt;730000,(730000-215000)*$B80,0)</f>
        <v>51500</v>
      </c>
      <c r="G80" s="30">
        <f t="shared" si="39"/>
        <v>51500</v>
      </c>
      <c r="H80" s="30">
        <f t="shared" si="39"/>
        <v>51500</v>
      </c>
    </row>
    <row r="81" spans="1:9" x14ac:dyDescent="0.25">
      <c r="A81" s="2" t="s">
        <v>62</v>
      </c>
      <c r="B81" s="57">
        <v>0.15</v>
      </c>
      <c r="C81" s="30">
        <f>IF(C$62&gt;1100000,(1100000-730000)*$B81,0)</f>
        <v>55500</v>
      </c>
      <c r="D81" s="30">
        <f t="shared" ref="D81:H81" si="40">IF(D$62&gt;1100000,(1100000-730000)*$B81,0)</f>
        <v>55500</v>
      </c>
      <c r="E81" s="30">
        <f t="shared" si="40"/>
        <v>0</v>
      </c>
      <c r="F81" s="30">
        <f t="shared" si="40"/>
        <v>55500</v>
      </c>
      <c r="G81" s="30">
        <f t="shared" si="40"/>
        <v>55500</v>
      </c>
      <c r="H81" s="30">
        <f t="shared" si="40"/>
        <v>55500</v>
      </c>
    </row>
    <row r="82" spans="1:9" x14ac:dyDescent="0.25">
      <c r="A82" s="2" t="s">
        <v>63</v>
      </c>
      <c r="B82" s="57">
        <v>0.2</v>
      </c>
      <c r="C82" s="70">
        <f>IF(C$62&gt;110000,(C62-1100000)*$B82,0)</f>
        <v>52548.506510454092</v>
      </c>
      <c r="D82" s="30">
        <f>IF(D$62&gt;110000,(1650000-1100000)*$B82,0)</f>
        <v>110000</v>
      </c>
      <c r="E82" s="30">
        <f t="shared" ref="E82:H82" si="41">IF(E$62&gt;600000,(1350000-600000)*$B82,0)</f>
        <v>0</v>
      </c>
      <c r="F82" s="70">
        <f>IF(F$62&gt;110000,(F62-1100000)*$B82,0)</f>
        <v>1578.7407353085932</v>
      </c>
      <c r="G82" s="30">
        <f>IF(G$62&gt;110000,(1650000-1100000)*$B82,0)</f>
        <v>110000</v>
      </c>
      <c r="H82" s="70">
        <f>IF(H$62&gt;110000,(H62-1100000)*$B82,0)</f>
        <v>16152.449169954007</v>
      </c>
      <c r="I82" s="30">
        <f t="shared" ref="E82:I82" si="42">IF(I$62&gt;1100000,(I62-1100000)*$B82,0)</f>
        <v>0</v>
      </c>
    </row>
    <row r="83" spans="1:9" x14ac:dyDescent="0.25">
      <c r="A83" s="56" t="s">
        <v>52</v>
      </c>
      <c r="B83" s="71">
        <v>0.25</v>
      </c>
      <c r="C83" s="72">
        <f>IF(C$62&gt;1650000,(C62-1650000)*$B83,0)</f>
        <v>0</v>
      </c>
      <c r="D83" s="72">
        <f>IF(D$62&gt;1650000,(D62-1650000)*$B83,0)</f>
        <v>53046.439068619802</v>
      </c>
      <c r="E83" s="72">
        <f t="shared" ref="E83:H83" si="43">IF(E$62&gt;1650000,(E62-1650000)*$B83,0)</f>
        <v>0</v>
      </c>
      <c r="F83" s="72">
        <f t="shared" si="43"/>
        <v>0</v>
      </c>
      <c r="G83" s="72">
        <f t="shared" si="43"/>
        <v>149664.20990766247</v>
      </c>
      <c r="H83" s="72">
        <f t="shared" si="43"/>
        <v>0</v>
      </c>
    </row>
    <row r="84" spans="1:9" x14ac:dyDescent="0.25">
      <c r="A84" s="2" t="s">
        <v>59</v>
      </c>
      <c r="C84" s="17">
        <f>SUM(C80:C83)</f>
        <v>159548.50651045408</v>
      </c>
      <c r="D84" s="17">
        <f t="shared" ref="D84:H84" si="44">SUM(D80:D83)</f>
        <v>270046.4390686198</v>
      </c>
      <c r="E84" s="17">
        <f t="shared" si="44"/>
        <v>16006.854026104376</v>
      </c>
      <c r="F84" s="17">
        <f t="shared" si="44"/>
        <v>108578.74073530859</v>
      </c>
      <c r="G84" s="17">
        <f t="shared" si="44"/>
        <v>366664.20990766247</v>
      </c>
      <c r="H84" s="17">
        <f t="shared" si="44"/>
        <v>123152.44916995401</v>
      </c>
    </row>
  </sheetData>
  <pageMargins left="0.75" right="0.75" top="1" bottom="1" header="0.5" footer="0.5"/>
  <pageSetup scale="67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workbookViewId="0">
      <pane xSplit="1" ySplit="5" topLeftCell="B60" activePane="bottomRight" state="frozen"/>
      <selection activeCell="J113" sqref="J113"/>
      <selection pane="topRight" activeCell="J113" sqref="J113"/>
      <selection pane="bottomLeft" activeCell="J113" sqref="J113"/>
      <selection pane="bottomRight" activeCell="C83" sqref="C83"/>
    </sheetView>
  </sheetViews>
  <sheetFormatPr defaultRowHeight="15" x14ac:dyDescent="0.25"/>
  <cols>
    <col min="1" max="1" width="32.5703125" style="2" customWidth="1"/>
    <col min="2" max="6" width="11.42578125" style="2" customWidth="1"/>
    <col min="7" max="8" width="12" style="2" customWidth="1"/>
    <col min="9" max="9" width="12" style="2" hidden="1" customWidth="1"/>
    <col min="10" max="10" width="1.85546875" style="3" customWidth="1"/>
    <col min="11" max="19" width="9.140625" style="2" customWidth="1"/>
    <col min="20" max="16384" width="9.140625" style="2"/>
  </cols>
  <sheetData>
    <row r="1" spans="1:11" ht="15.75" x14ac:dyDescent="0.25">
      <c r="A1" s="1" t="s">
        <v>66</v>
      </c>
    </row>
    <row r="2" spans="1:11" x14ac:dyDescent="0.25">
      <c r="A2" s="4" t="s">
        <v>0</v>
      </c>
      <c r="B2" s="5"/>
      <c r="C2" s="5"/>
      <c r="D2" s="5"/>
      <c r="E2" s="5"/>
      <c r="F2" s="5"/>
      <c r="G2" s="5"/>
      <c r="H2" s="5"/>
      <c r="I2" s="5"/>
    </row>
    <row r="3" spans="1:11" x14ac:dyDescent="0.25">
      <c r="B3" s="7"/>
      <c r="C3" s="7"/>
      <c r="D3" s="7"/>
      <c r="E3" s="7"/>
      <c r="F3" s="7"/>
      <c r="G3" s="7"/>
      <c r="H3" s="7"/>
      <c r="I3" s="7"/>
      <c r="J3" s="8"/>
    </row>
    <row r="4" spans="1:11" x14ac:dyDescent="0.25">
      <c r="A4" s="9"/>
      <c r="B4" s="10"/>
      <c r="C4" s="10"/>
      <c r="D4" s="10">
        <v>0.15</v>
      </c>
      <c r="E4" s="10">
        <v>0.05</v>
      </c>
      <c r="F4" s="10">
        <v>0.1</v>
      </c>
      <c r="G4" s="11">
        <v>0.17499999999999999</v>
      </c>
      <c r="H4" s="11" t="s">
        <v>37</v>
      </c>
      <c r="I4" s="10">
        <v>0.15</v>
      </c>
    </row>
    <row r="5" spans="1:11" x14ac:dyDescent="0.25">
      <c r="B5" s="12" t="s">
        <v>1</v>
      </c>
      <c r="C5" s="12" t="s">
        <v>2</v>
      </c>
      <c r="D5" s="12" t="s">
        <v>2</v>
      </c>
      <c r="E5" s="12" t="s">
        <v>2</v>
      </c>
      <c r="F5" s="12" t="s">
        <v>2</v>
      </c>
      <c r="G5" s="12" t="s">
        <v>2</v>
      </c>
      <c r="H5" s="12" t="s">
        <v>2</v>
      </c>
      <c r="I5" s="12" t="s">
        <v>3</v>
      </c>
    </row>
    <row r="6" spans="1:11" s="14" customFormat="1" ht="14.25" x14ac:dyDescent="0.2">
      <c r="A6" s="13" t="s">
        <v>4</v>
      </c>
      <c r="B6" s="15">
        <f t="shared" ref="B6:I6" si="0">+B44</f>
        <v>870454.44560121745</v>
      </c>
      <c r="C6" s="15">
        <f t="shared" si="0"/>
        <v>1389174.7412950024</v>
      </c>
      <c r="D6" s="15">
        <f t="shared" si="0"/>
        <v>1763757.1590866596</v>
      </c>
      <c r="E6" s="15">
        <f t="shared" si="0"/>
        <v>554686.38214184344</v>
      </c>
      <c r="F6" s="15">
        <f t="shared" si="0"/>
        <v>1185932.8048220333</v>
      </c>
      <c r="G6" s="15">
        <f t="shared" si="0"/>
        <v>2053610.4716037884</v>
      </c>
      <c r="H6" s="15">
        <f t="shared" si="0"/>
        <v>1244227.6385606155</v>
      </c>
      <c r="I6" s="15" t="e">
        <f t="shared" si="0"/>
        <v>#DIV/0!</v>
      </c>
      <c r="J6" s="16"/>
    </row>
    <row r="7" spans="1:11" ht="15.75" thickBot="1" x14ac:dyDescent="0.3">
      <c r="A7" s="17" t="s">
        <v>5</v>
      </c>
      <c r="B7" s="19">
        <v>-45292.177529999994</v>
      </c>
      <c r="C7" s="19">
        <v>-67995.509999999995</v>
      </c>
      <c r="D7" s="19">
        <f>+C7</f>
        <v>-67995.509999999995</v>
      </c>
      <c r="E7" s="19">
        <f t="shared" ref="E7:H7" si="1">+D7</f>
        <v>-67995.509999999995</v>
      </c>
      <c r="F7" s="19">
        <f t="shared" si="1"/>
        <v>-67995.509999999995</v>
      </c>
      <c r="G7" s="19">
        <f t="shared" si="1"/>
        <v>-67995.509999999995</v>
      </c>
      <c r="H7" s="19">
        <f t="shared" si="1"/>
        <v>-67995.509999999995</v>
      </c>
      <c r="I7" s="19">
        <v>0</v>
      </c>
    </row>
    <row r="8" spans="1:11" ht="15.75" thickBot="1" x14ac:dyDescent="0.3">
      <c r="A8" s="18" t="s">
        <v>6</v>
      </c>
      <c r="B8" s="20">
        <v>-229796</v>
      </c>
      <c r="C8" s="20">
        <v>-199272</v>
      </c>
      <c r="D8" s="20">
        <f>+$C$8</f>
        <v>-199272</v>
      </c>
      <c r="E8" s="20">
        <f t="shared" ref="E8:H8" si="2">+$C$8</f>
        <v>-199272</v>
      </c>
      <c r="F8" s="20">
        <f t="shared" si="2"/>
        <v>-199272</v>
      </c>
      <c r="G8" s="20">
        <f t="shared" si="2"/>
        <v>-199272</v>
      </c>
      <c r="H8" s="20">
        <f t="shared" si="2"/>
        <v>-199272</v>
      </c>
      <c r="I8" s="20">
        <v>-143242.76800000001</v>
      </c>
      <c r="K8" s="2" t="s">
        <v>34</v>
      </c>
    </row>
    <row r="9" spans="1:11" x14ac:dyDescent="0.25">
      <c r="A9" s="21" t="s">
        <v>7</v>
      </c>
      <c r="B9" s="22">
        <v>362035.93035759992</v>
      </c>
      <c r="C9" s="22">
        <v>370621.81523810007</v>
      </c>
      <c r="D9" s="22">
        <f>+$C$9</f>
        <v>370621.81523810007</v>
      </c>
      <c r="E9" s="22">
        <f t="shared" ref="E9:H9" si="3">+$C$9</f>
        <v>370621.81523810007</v>
      </c>
      <c r="F9" s="22">
        <f t="shared" si="3"/>
        <v>370621.81523810007</v>
      </c>
      <c r="G9" s="22">
        <f t="shared" si="3"/>
        <v>370621.81523810007</v>
      </c>
      <c r="H9" s="22">
        <f t="shared" si="3"/>
        <v>370621.81523810007</v>
      </c>
      <c r="I9" s="22">
        <v>203477.00883210567</v>
      </c>
    </row>
    <row r="10" spans="1:11" x14ac:dyDescent="0.25">
      <c r="A10" s="17" t="s">
        <v>8</v>
      </c>
      <c r="B10" s="23">
        <f t="shared" ref="B10:H10" si="4">SUM(B6:B9)</f>
        <v>957402.19842881733</v>
      </c>
      <c r="C10" s="23">
        <f t="shared" si="4"/>
        <v>1492529.0465331024</v>
      </c>
      <c r="D10" s="23">
        <f t="shared" si="4"/>
        <v>1867111.4643247596</v>
      </c>
      <c r="E10" s="23">
        <f t="shared" si="4"/>
        <v>658040.68737994344</v>
      </c>
      <c r="F10" s="23">
        <f t="shared" si="4"/>
        <v>1289287.1100601333</v>
      </c>
      <c r="G10" s="23">
        <f t="shared" si="4"/>
        <v>2156964.7768418887</v>
      </c>
      <c r="H10" s="23">
        <f t="shared" si="4"/>
        <v>1347581.9437987155</v>
      </c>
      <c r="I10" s="23" t="e">
        <f>SUM(I6:I9)</f>
        <v>#DIV/0!</v>
      </c>
    </row>
    <row r="11" spans="1:11" ht="15.75" thickBot="1" x14ac:dyDescent="0.3">
      <c r="A11" s="17"/>
      <c r="B11" s="23"/>
      <c r="C11" s="23"/>
      <c r="D11" s="23"/>
      <c r="E11" s="23"/>
      <c r="F11" s="23"/>
      <c r="G11" s="23"/>
      <c r="H11" s="23"/>
      <c r="I11" s="23"/>
    </row>
    <row r="12" spans="1:11" ht="15.75" thickBot="1" x14ac:dyDescent="0.3">
      <c r="A12" s="24" t="s">
        <v>9</v>
      </c>
      <c r="B12" s="20">
        <v>3463668.5</v>
      </c>
      <c r="C12" s="20">
        <v>3372608</v>
      </c>
      <c r="D12" s="20">
        <f>+$C$12</f>
        <v>3372608</v>
      </c>
      <c r="E12" s="20">
        <f t="shared" ref="E12:H12" si="5">+$C$12</f>
        <v>3372608</v>
      </c>
      <c r="F12" s="20">
        <f t="shared" si="5"/>
        <v>3372608</v>
      </c>
      <c r="G12" s="20">
        <f t="shared" si="5"/>
        <v>3372608</v>
      </c>
      <c r="H12" s="20">
        <f t="shared" si="5"/>
        <v>3372608</v>
      </c>
      <c r="I12" s="20">
        <v>710921</v>
      </c>
      <c r="K12" s="2" t="s">
        <v>10</v>
      </c>
    </row>
    <row r="13" spans="1:11" ht="15.75" thickBot="1" x14ac:dyDescent="0.3">
      <c r="A13" s="24" t="s">
        <v>11</v>
      </c>
      <c r="B13" s="23"/>
      <c r="C13" s="23"/>
      <c r="D13" s="23"/>
      <c r="E13" s="23"/>
      <c r="F13" s="23"/>
      <c r="G13" s="23"/>
      <c r="H13" s="23"/>
      <c r="I13" s="23"/>
    </row>
    <row r="14" spans="1:11" ht="15.75" thickBot="1" x14ac:dyDescent="0.3">
      <c r="A14" s="24" t="s">
        <v>12</v>
      </c>
      <c r="B14" s="20">
        <v>1868717</v>
      </c>
      <c r="C14" s="20">
        <v>1725671</v>
      </c>
      <c r="D14" s="20">
        <f>+$C$14</f>
        <v>1725671</v>
      </c>
      <c r="E14" s="20">
        <f t="shared" ref="E14:H14" si="6">+$C$14</f>
        <v>1725671</v>
      </c>
      <c r="F14" s="20">
        <f t="shared" si="6"/>
        <v>1725671</v>
      </c>
      <c r="G14" s="20">
        <f t="shared" si="6"/>
        <v>1725671</v>
      </c>
      <c r="H14" s="20">
        <f t="shared" si="6"/>
        <v>1725671</v>
      </c>
      <c r="I14" s="20">
        <v>718871</v>
      </c>
      <c r="K14" s="2" t="s">
        <v>10</v>
      </c>
    </row>
    <row r="15" spans="1:11" x14ac:dyDescent="0.25">
      <c r="A15" s="17"/>
      <c r="B15" s="23"/>
      <c r="C15" s="23"/>
      <c r="D15" s="23"/>
      <c r="E15" s="23"/>
      <c r="F15" s="23"/>
      <c r="G15" s="23"/>
      <c r="H15" s="23"/>
      <c r="I15" s="23"/>
    </row>
    <row r="16" spans="1:11" x14ac:dyDescent="0.25">
      <c r="A16" s="24" t="s">
        <v>13</v>
      </c>
      <c r="B16" s="23">
        <v>6831464.7561510922</v>
      </c>
      <c r="C16" s="23">
        <f t="shared" ref="C16:I16" si="7">+B20</f>
        <v>6941262.1936919661</v>
      </c>
      <c r="D16" s="23">
        <f>+$C$16</f>
        <v>6941262.1936919661</v>
      </c>
      <c r="E16" s="23">
        <f t="shared" ref="E16:H16" si="8">+$C$16</f>
        <v>6941262.1936919661</v>
      </c>
      <c r="F16" s="23">
        <f t="shared" si="8"/>
        <v>6941262.1936919661</v>
      </c>
      <c r="G16" s="23">
        <f t="shared" si="8"/>
        <v>6941262.1936919661</v>
      </c>
      <c r="H16" s="23">
        <f t="shared" si="8"/>
        <v>6941262.1936919661</v>
      </c>
      <c r="I16" s="23">
        <f t="shared" si="7"/>
        <v>7402991.8070929358</v>
      </c>
    </row>
    <row r="17" spans="1:11" s="14" customFormat="1" ht="14.25" x14ac:dyDescent="0.2">
      <c r="A17" s="25" t="s">
        <v>14</v>
      </c>
      <c r="B17" s="15">
        <f t="shared" ref="B17:I17" si="9">+B50</f>
        <v>434797.43754087365</v>
      </c>
      <c r="C17" s="15">
        <f t="shared" si="9"/>
        <v>751824.39794564282</v>
      </c>
      <c r="D17" s="15">
        <f t="shared" si="9"/>
        <v>984653.62728874083</v>
      </c>
      <c r="E17" s="15">
        <f t="shared" si="9"/>
        <v>233131.38853300569</v>
      </c>
      <c r="F17" s="15">
        <f t="shared" si="9"/>
        <v>625495.28800455621</v>
      </c>
      <c r="G17" s="15">
        <f t="shared" si="9"/>
        <v>1164817.7785422127</v>
      </c>
      <c r="H17" s="15">
        <f t="shared" si="9"/>
        <v>661729.61340096942</v>
      </c>
      <c r="I17" s="15" t="e">
        <f t="shared" si="9"/>
        <v>#DIV/0!</v>
      </c>
      <c r="J17" s="16"/>
    </row>
    <row r="18" spans="1:11" x14ac:dyDescent="0.25">
      <c r="A18" s="24" t="s">
        <v>15</v>
      </c>
      <c r="B18" s="26">
        <v>-325000</v>
      </c>
      <c r="C18" s="26">
        <v>-200000</v>
      </c>
      <c r="D18" s="26">
        <f>+C18</f>
        <v>-200000</v>
      </c>
      <c r="E18" s="26">
        <f t="shared" ref="E18:H18" si="10">+D18</f>
        <v>-200000</v>
      </c>
      <c r="F18" s="26">
        <f t="shared" si="10"/>
        <v>-200000</v>
      </c>
      <c r="G18" s="26">
        <f t="shared" si="10"/>
        <v>-200000</v>
      </c>
      <c r="H18" s="26">
        <f t="shared" si="10"/>
        <v>-200000</v>
      </c>
      <c r="I18" s="26">
        <v>0</v>
      </c>
      <c r="K18" s="2" t="s">
        <v>35</v>
      </c>
    </row>
    <row r="19" spans="1:11" x14ac:dyDescent="0.25">
      <c r="A19" s="24" t="s">
        <v>16</v>
      </c>
      <c r="B19" s="26">
        <v>0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</row>
    <row r="20" spans="1:11" x14ac:dyDescent="0.25">
      <c r="A20" s="27" t="s">
        <v>17</v>
      </c>
      <c r="B20" s="28">
        <f t="shared" ref="B20:H20" si="11">SUM(B16:B19)</f>
        <v>6941262.1936919661</v>
      </c>
      <c r="C20" s="29">
        <f t="shared" si="11"/>
        <v>7493086.5916376086</v>
      </c>
      <c r="D20" s="29">
        <f t="shared" si="11"/>
        <v>7725915.8209807072</v>
      </c>
      <c r="E20" s="29">
        <f t="shared" si="11"/>
        <v>6974393.5822249716</v>
      </c>
      <c r="F20" s="29">
        <f t="shared" si="11"/>
        <v>7366757.4816965219</v>
      </c>
      <c r="G20" s="29">
        <f t="shared" si="11"/>
        <v>7906079.9722341783</v>
      </c>
      <c r="H20" s="29">
        <f t="shared" si="11"/>
        <v>7402991.8070929358</v>
      </c>
      <c r="I20" s="29" t="e">
        <f>SUM(I16:I19)</f>
        <v>#DIV/0!</v>
      </c>
    </row>
    <row r="21" spans="1:11" x14ac:dyDescent="0.25">
      <c r="A21" s="24" t="s">
        <v>18</v>
      </c>
      <c r="B21" s="23">
        <f t="shared" ref="B21:H21" si="12">(B20+B16)/2</f>
        <v>6886363.4749215292</v>
      </c>
      <c r="C21" s="23">
        <f t="shared" si="12"/>
        <v>7217174.3926647874</v>
      </c>
      <c r="D21" s="23">
        <f t="shared" si="12"/>
        <v>7333589.0073363371</v>
      </c>
      <c r="E21" s="23">
        <f t="shared" si="12"/>
        <v>6957827.8879584689</v>
      </c>
      <c r="F21" s="23">
        <f t="shared" si="12"/>
        <v>7154009.8376942445</v>
      </c>
      <c r="G21" s="23">
        <f t="shared" si="12"/>
        <v>7423671.0829630718</v>
      </c>
      <c r="H21" s="23">
        <f t="shared" si="12"/>
        <v>7172127.000392451</v>
      </c>
      <c r="I21" s="23" t="e">
        <f>(I20+I16)/2</f>
        <v>#DIV/0!</v>
      </c>
    </row>
    <row r="22" spans="1:11" x14ac:dyDescent="0.25">
      <c r="A22" s="21"/>
      <c r="B22" s="31"/>
      <c r="C22" s="31"/>
      <c r="D22" s="31"/>
      <c r="E22" s="31"/>
      <c r="F22" s="31"/>
      <c r="G22" s="31"/>
      <c r="H22" s="31"/>
      <c r="I22" s="31"/>
    </row>
    <row r="23" spans="1:11" x14ac:dyDescent="0.25">
      <c r="A23" s="24" t="s">
        <v>19</v>
      </c>
      <c r="B23" s="23">
        <f t="shared" ref="B23:H23" si="13">+B12+B13+B14+B21</f>
        <v>12218748.974921528</v>
      </c>
      <c r="C23" s="23">
        <f t="shared" si="13"/>
        <v>12315453.392664786</v>
      </c>
      <c r="D23" s="23">
        <f t="shared" si="13"/>
        <v>12431868.007336337</v>
      </c>
      <c r="E23" s="23">
        <f t="shared" si="13"/>
        <v>12056106.887958469</v>
      </c>
      <c r="F23" s="23">
        <f t="shared" si="13"/>
        <v>12252288.837694244</v>
      </c>
      <c r="G23" s="23">
        <f t="shared" si="13"/>
        <v>12521950.082963072</v>
      </c>
      <c r="H23" s="23">
        <f t="shared" si="13"/>
        <v>12270406.000392452</v>
      </c>
      <c r="I23" s="23" t="e">
        <f>+I12+I13+I14+I21</f>
        <v>#DIV/0!</v>
      </c>
    </row>
    <row r="24" spans="1:11" ht="15.75" thickBot="1" x14ac:dyDescent="0.3">
      <c r="A24" s="32"/>
      <c r="B24" s="33"/>
      <c r="C24" s="33"/>
      <c r="D24" s="33"/>
      <c r="E24" s="33"/>
      <c r="F24" s="33"/>
      <c r="G24" s="33"/>
      <c r="H24" s="33"/>
      <c r="I24" s="33"/>
    </row>
    <row r="25" spans="1:11" s="14" customFormat="1" thickBot="1" x14ac:dyDescent="0.25">
      <c r="A25" s="34" t="s">
        <v>20</v>
      </c>
      <c r="B25" s="35">
        <f t="shared" ref="B25:H25" si="14">B10/B23</f>
        <v>7.8355173708359621E-2</v>
      </c>
      <c r="C25" s="35">
        <f t="shared" si="14"/>
        <v>0.12119156306677824</v>
      </c>
      <c r="D25" s="35">
        <f t="shared" si="14"/>
        <v>0.15018752316409192</v>
      </c>
      <c r="E25" s="35">
        <f t="shared" si="14"/>
        <v>5.4581523994050564E-2</v>
      </c>
      <c r="F25" s="35">
        <f t="shared" si="14"/>
        <v>0.10522826609291427</v>
      </c>
      <c r="G25" s="35">
        <f t="shared" si="14"/>
        <v>0.17225470174781959</v>
      </c>
      <c r="H25" s="35">
        <f t="shared" si="14"/>
        <v>0.10982374533944639</v>
      </c>
      <c r="I25" s="35" t="e">
        <f>I10/I23</f>
        <v>#DIV/0!</v>
      </c>
      <c r="J25" s="16"/>
    </row>
    <row r="26" spans="1:11" x14ac:dyDescent="0.25">
      <c r="A26" s="36" t="s">
        <v>36</v>
      </c>
      <c r="B26" s="37"/>
      <c r="C26" s="37">
        <f>+C25*(1-0.3784)</f>
        <v>7.5332675602309343E-2</v>
      </c>
      <c r="D26" s="37">
        <f t="shared" ref="D26:H26" si="15">+D25*(1-0.3784)</f>
        <v>9.3356564398799524E-2</v>
      </c>
      <c r="E26" s="37">
        <f t="shared" si="15"/>
        <v>3.3927875314701823E-2</v>
      </c>
      <c r="F26" s="37">
        <f t="shared" si="15"/>
        <v>6.5409890203355511E-2</v>
      </c>
      <c r="G26" s="37">
        <f t="shared" si="15"/>
        <v>0.10707352260644465</v>
      </c>
      <c r="H26" s="37">
        <f t="shared" si="15"/>
        <v>6.826644010299987E-2</v>
      </c>
      <c r="I26" s="37"/>
    </row>
    <row r="28" spans="1:11" x14ac:dyDescent="0.25">
      <c r="A28" s="38" t="s">
        <v>21</v>
      </c>
      <c r="B28" s="39">
        <v>146.6183108793856</v>
      </c>
      <c r="C28" s="39">
        <v>150.60340438078549</v>
      </c>
      <c r="D28" s="39"/>
      <c r="E28" s="39"/>
      <c r="F28" s="39"/>
      <c r="G28" s="39"/>
      <c r="H28" s="39">
        <v>158.58506296223194</v>
      </c>
      <c r="I28" s="39">
        <v>161.39246745746877</v>
      </c>
    </row>
    <row r="29" spans="1:11" x14ac:dyDescent="0.25">
      <c r="A29" s="38" t="s">
        <v>22</v>
      </c>
      <c r="B29" s="40">
        <v>0.80799532954153763</v>
      </c>
      <c r="C29" s="40">
        <v>0.80277733202186896</v>
      </c>
      <c r="D29" s="40"/>
      <c r="E29" s="40"/>
      <c r="F29" s="40"/>
      <c r="G29" s="40"/>
      <c r="H29" s="40">
        <v>0.80274113184507945</v>
      </c>
      <c r="I29" s="40">
        <v>0.81075124024158807</v>
      </c>
    </row>
    <row r="30" spans="1:11" x14ac:dyDescent="0.25">
      <c r="A30" s="38" t="s">
        <v>23</v>
      </c>
      <c r="B30" s="41">
        <v>110424393.74970001</v>
      </c>
      <c r="C30" s="41">
        <v>111478457.19040002</v>
      </c>
      <c r="D30" s="41"/>
      <c r="E30" s="41"/>
      <c r="F30" s="41"/>
      <c r="G30" s="41"/>
      <c r="H30" s="41">
        <v>124491429.57638553</v>
      </c>
      <c r="I30" s="41">
        <v>126337805.81449053</v>
      </c>
    </row>
    <row r="32" spans="1:11" x14ac:dyDescent="0.25">
      <c r="A32" s="2" t="s">
        <v>24</v>
      </c>
      <c r="B32" s="42">
        <f t="shared" ref="B32:C32" si="16">B17/B21</f>
        <v>6.3138903301328889E-2</v>
      </c>
      <c r="C32" s="42">
        <f t="shared" si="16"/>
        <v>0.10417157145457971</v>
      </c>
      <c r="D32" s="42"/>
      <c r="E32" s="42"/>
      <c r="F32" s="42"/>
      <c r="G32" s="42"/>
      <c r="H32" s="42">
        <f>H17/H21</f>
        <v>9.2264068018421908E-2</v>
      </c>
      <c r="I32" s="42" t="e">
        <f>I17/I21</f>
        <v>#DIV/0!</v>
      </c>
    </row>
    <row r="34" spans="1:11" hidden="1" x14ac:dyDescent="0.25">
      <c r="B34" s="43">
        <v>16190238.0914612</v>
      </c>
      <c r="C34" s="43">
        <v>16789035.167991899</v>
      </c>
      <c r="D34" s="43">
        <f>+$C$34</f>
        <v>16789035.167991899</v>
      </c>
      <c r="E34" s="43">
        <f t="shared" ref="E34:G34" si="17">+$C$34</f>
        <v>16789035.167991899</v>
      </c>
      <c r="F34" s="43">
        <f t="shared" si="17"/>
        <v>16789035.167991899</v>
      </c>
      <c r="G34" s="43">
        <f t="shared" si="17"/>
        <v>16789035.167991899</v>
      </c>
      <c r="H34" s="43">
        <v>16789035.167991899</v>
      </c>
      <c r="I34" s="43">
        <v>20389970.21356317</v>
      </c>
    </row>
    <row r="35" spans="1:11" hidden="1" x14ac:dyDescent="0.25">
      <c r="B35" s="45">
        <v>0</v>
      </c>
      <c r="C35" s="45">
        <v>0</v>
      </c>
      <c r="D35" s="45">
        <v>512249.46022790577</v>
      </c>
      <c r="E35" s="45">
        <v>-1012998.9664525408</v>
      </c>
      <c r="F35" s="45">
        <v>-261383.41423151726</v>
      </c>
      <c r="G35" s="45">
        <v>908630.05854192737</v>
      </c>
      <c r="H35" s="45">
        <v>-186646.44790000014</v>
      </c>
      <c r="I35" s="45">
        <v>0</v>
      </c>
      <c r="K35" s="2">
        <f>+B6/B37</f>
        <v>5.0500890515931304E-2</v>
      </c>
    </row>
    <row r="36" spans="1:11" hidden="1" x14ac:dyDescent="0.25">
      <c r="B36" s="21">
        <v>1046179.6569865979</v>
      </c>
      <c r="C36" s="21">
        <v>964384.9542031996</v>
      </c>
      <c r="D36" s="21">
        <v>964384.9542031996</v>
      </c>
      <c r="E36" s="21">
        <v>964384.9542031996</v>
      </c>
      <c r="F36" s="21">
        <v>964384.9542031996</v>
      </c>
      <c r="G36" s="21">
        <v>964384.9542031996</v>
      </c>
      <c r="H36" s="21">
        <v>964384.9542031996</v>
      </c>
      <c r="I36" s="21">
        <v>1056867.1509226933</v>
      </c>
    </row>
    <row r="37" spans="1:11" x14ac:dyDescent="0.25">
      <c r="A37" s="54" t="s">
        <v>25</v>
      </c>
      <c r="B37" s="30">
        <f t="shared" ref="B37:G37" si="18">SUM(B34:B36)</f>
        <v>17236417.748447798</v>
      </c>
      <c r="C37" s="30">
        <f t="shared" si="18"/>
        <v>17753420.122195099</v>
      </c>
      <c r="D37" s="30">
        <f t="shared" si="18"/>
        <v>18265669.582423005</v>
      </c>
      <c r="E37" s="30">
        <f t="shared" si="18"/>
        <v>16740421.155742558</v>
      </c>
      <c r="F37" s="30">
        <f t="shared" si="18"/>
        <v>17492036.707963582</v>
      </c>
      <c r="G37" s="30">
        <f t="shared" si="18"/>
        <v>18662050.180737026</v>
      </c>
      <c r="H37" s="30">
        <f>SUM(H34:H36)</f>
        <v>17566773.674295098</v>
      </c>
      <c r="I37" s="30">
        <f>SUM(I34:I36)</f>
        <v>21446837.364485864</v>
      </c>
    </row>
    <row r="38" spans="1:11" x14ac:dyDescent="0.25">
      <c r="A38" s="54"/>
      <c r="B38" s="30"/>
      <c r="C38" s="30"/>
      <c r="D38" s="30"/>
      <c r="E38" s="30"/>
      <c r="F38" s="30"/>
      <c r="G38" s="30"/>
      <c r="H38" s="30"/>
      <c r="I38" s="30"/>
    </row>
    <row r="39" spans="1:11" x14ac:dyDescent="0.25">
      <c r="A39" s="54" t="s">
        <v>26</v>
      </c>
      <c r="B39" s="48">
        <v>16241270.133155771</v>
      </c>
      <c r="C39" s="48">
        <v>16211059.747762028</v>
      </c>
      <c r="D39" s="48">
        <f>+C39</f>
        <v>16211059.747762028</v>
      </c>
      <c r="E39" s="48">
        <f t="shared" ref="E39:G39" si="19">+D39</f>
        <v>16211059.747762028</v>
      </c>
      <c r="F39" s="48">
        <f t="shared" si="19"/>
        <v>16211059.747762028</v>
      </c>
      <c r="G39" s="48">
        <f t="shared" si="19"/>
        <v>16211059.747762028</v>
      </c>
      <c r="H39" s="48">
        <v>16211059.747762028</v>
      </c>
      <c r="I39" s="48" t="e">
        <v>#DIV/0!</v>
      </c>
    </row>
    <row r="40" spans="1:11" x14ac:dyDescent="0.25">
      <c r="A40" s="54" t="s">
        <v>27</v>
      </c>
      <c r="B40" s="30">
        <f t="shared" ref="B40:G40" si="20">B35*0.025</f>
        <v>0</v>
      </c>
      <c r="C40" s="30">
        <f t="shared" si="20"/>
        <v>0</v>
      </c>
      <c r="D40" s="30">
        <f t="shared" si="20"/>
        <v>12806.236505697645</v>
      </c>
      <c r="E40" s="30">
        <f t="shared" si="20"/>
        <v>-25324.974161313523</v>
      </c>
      <c r="F40" s="30">
        <f t="shared" si="20"/>
        <v>-6534.5853557879318</v>
      </c>
      <c r="G40" s="30">
        <f t="shared" si="20"/>
        <v>22715.751463548186</v>
      </c>
      <c r="H40" s="30">
        <v>-4666.1611975000042</v>
      </c>
      <c r="I40" s="30">
        <f>I35*0.025</f>
        <v>0</v>
      </c>
    </row>
    <row r="41" spans="1:11" x14ac:dyDescent="0.25">
      <c r="A41" s="55" t="s">
        <v>28</v>
      </c>
      <c r="B41" s="49">
        <v>124693.16969080953</v>
      </c>
      <c r="C41" s="49">
        <f>+C84</f>
        <v>153185.63313806761</v>
      </c>
      <c r="D41" s="49">
        <f t="shared" ref="D41:H41" si="21">+D84</f>
        <v>278046.4390686198</v>
      </c>
      <c r="E41" s="49">
        <f t="shared" si="21"/>
        <v>0</v>
      </c>
      <c r="F41" s="49">
        <f t="shared" si="21"/>
        <v>101578.7407353086</v>
      </c>
      <c r="G41" s="49">
        <f t="shared" si="21"/>
        <v>374664.20990766247</v>
      </c>
      <c r="H41" s="49">
        <f t="shared" si="21"/>
        <v>116152.44916995401</v>
      </c>
      <c r="I41" s="49" t="e">
        <v>#DIV/0!</v>
      </c>
    </row>
    <row r="42" spans="1:11" x14ac:dyDescent="0.25">
      <c r="A42" s="54" t="s">
        <v>29</v>
      </c>
      <c r="B42" s="30">
        <f t="shared" ref="B42:G42" si="22">SUM(B39:B41)</f>
        <v>16365963.302846581</v>
      </c>
      <c r="C42" s="30">
        <f t="shared" si="22"/>
        <v>16364245.380900096</v>
      </c>
      <c r="D42" s="30">
        <f t="shared" si="22"/>
        <v>16501912.423336346</v>
      </c>
      <c r="E42" s="30">
        <f t="shared" si="22"/>
        <v>16185734.773600714</v>
      </c>
      <c r="F42" s="30">
        <f t="shared" si="22"/>
        <v>16306103.903141549</v>
      </c>
      <c r="G42" s="30">
        <f t="shared" si="22"/>
        <v>16608439.709133238</v>
      </c>
      <c r="H42" s="30">
        <f t="shared" ref="H42" si="23">SUM(H39:H41)</f>
        <v>16322546.035734482</v>
      </c>
      <c r="I42" s="30" t="e">
        <f>SUM(I39:I41)</f>
        <v>#DIV/0!</v>
      </c>
    </row>
    <row r="43" spans="1:11" x14ac:dyDescent="0.25">
      <c r="A43" s="54"/>
      <c r="B43" s="30"/>
      <c r="C43" s="30"/>
      <c r="D43" s="30"/>
      <c r="E43" s="30"/>
      <c r="F43" s="30"/>
      <c r="G43" s="30"/>
      <c r="H43" s="30"/>
      <c r="I43" s="30"/>
    </row>
    <row r="44" spans="1:11" x14ac:dyDescent="0.25">
      <c r="A44" s="54" t="s">
        <v>4</v>
      </c>
      <c r="B44" s="30">
        <f t="shared" ref="B44:G44" si="24">+B37-B42</f>
        <v>870454.44560121745</v>
      </c>
      <c r="C44" s="30">
        <f t="shared" si="24"/>
        <v>1389174.7412950024</v>
      </c>
      <c r="D44" s="30">
        <f t="shared" si="24"/>
        <v>1763757.1590866596</v>
      </c>
      <c r="E44" s="30">
        <f t="shared" si="24"/>
        <v>554686.38214184344</v>
      </c>
      <c r="F44" s="30">
        <f t="shared" si="24"/>
        <v>1185932.8048220333</v>
      </c>
      <c r="G44" s="30">
        <f t="shared" si="24"/>
        <v>2053610.4716037884</v>
      </c>
      <c r="H44" s="30">
        <f>+H37-H42</f>
        <v>1244227.6385606155</v>
      </c>
      <c r="I44" s="30" t="e">
        <f>+I37-I42</f>
        <v>#DIV/0!</v>
      </c>
    </row>
    <row r="45" spans="1:11" x14ac:dyDescent="0.25">
      <c r="A45" s="54"/>
      <c r="B45" s="30"/>
      <c r="C45" s="30"/>
      <c r="D45" s="30"/>
      <c r="E45" s="30"/>
      <c r="F45" s="30"/>
      <c r="G45" s="30"/>
      <c r="H45" s="30"/>
      <c r="I45" s="30"/>
    </row>
    <row r="46" spans="1:11" x14ac:dyDescent="0.25">
      <c r="A46" s="54" t="s">
        <v>30</v>
      </c>
      <c r="B46" s="48">
        <v>166190.78259329998</v>
      </c>
      <c r="C46" s="48">
        <v>179617.84188079994</v>
      </c>
      <c r="D46" s="48">
        <f>+C46</f>
        <v>179617.84188079994</v>
      </c>
      <c r="E46" s="48">
        <f t="shared" ref="E46:H46" si="25">+D46</f>
        <v>179617.84188079994</v>
      </c>
      <c r="F46" s="48">
        <f t="shared" si="25"/>
        <v>179617.84188079994</v>
      </c>
      <c r="G46" s="48">
        <f t="shared" si="25"/>
        <v>179617.84188079994</v>
      </c>
      <c r="H46" s="48">
        <f t="shared" si="25"/>
        <v>179617.84188079994</v>
      </c>
      <c r="I46" s="48">
        <v>4480.9258338127693</v>
      </c>
    </row>
    <row r="47" spans="1:11" x14ac:dyDescent="0.25">
      <c r="A47" s="54"/>
      <c r="B47" s="30"/>
      <c r="C47" s="30"/>
      <c r="D47" s="30"/>
      <c r="E47" s="30"/>
      <c r="F47" s="30"/>
      <c r="G47" s="30"/>
      <c r="H47" s="30"/>
      <c r="I47" s="30"/>
    </row>
    <row r="48" spans="1:11" x14ac:dyDescent="0.25">
      <c r="A48" s="47" t="s">
        <v>31</v>
      </c>
      <c r="B48" s="30">
        <f t="shared" ref="B48:G48" si="26">+B44-B46</f>
        <v>704263.66300791746</v>
      </c>
      <c r="C48" s="30">
        <f t="shared" si="26"/>
        <v>1209556.8994142024</v>
      </c>
      <c r="D48" s="30">
        <f t="shared" si="26"/>
        <v>1584139.3172058596</v>
      </c>
      <c r="E48" s="30">
        <f t="shared" si="26"/>
        <v>375068.54026104347</v>
      </c>
      <c r="F48" s="30">
        <f t="shared" si="26"/>
        <v>1006314.9629412333</v>
      </c>
      <c r="G48" s="30">
        <f t="shared" si="26"/>
        <v>1873992.6297229885</v>
      </c>
      <c r="H48" s="30">
        <f>+H44-H46</f>
        <v>1064609.7966798155</v>
      </c>
      <c r="I48" s="30" t="e">
        <f>+I44-I46</f>
        <v>#DIV/0!</v>
      </c>
    </row>
    <row r="49" spans="1:11" x14ac:dyDescent="0.25">
      <c r="A49" s="46" t="s">
        <v>32</v>
      </c>
      <c r="B49" s="21">
        <v>269466.22546704381</v>
      </c>
      <c r="C49" s="21">
        <f>C48*$K$49</f>
        <v>457732.50146855961</v>
      </c>
      <c r="D49" s="21">
        <f t="shared" ref="D49:H49" si="27">D48*$K$49</f>
        <v>599485.68991711875</v>
      </c>
      <c r="E49" s="21">
        <f t="shared" si="27"/>
        <v>141937.15172803777</v>
      </c>
      <c r="F49" s="21">
        <f t="shared" si="27"/>
        <v>380819.6749366771</v>
      </c>
      <c r="G49" s="21">
        <f t="shared" si="27"/>
        <v>709174.85118077591</v>
      </c>
      <c r="H49" s="21">
        <f t="shared" si="27"/>
        <v>402880.18327884603</v>
      </c>
      <c r="I49" s="21" t="e">
        <v>#DIV/0!</v>
      </c>
      <c r="K49" s="2">
        <v>0.37842990411632799</v>
      </c>
    </row>
    <row r="50" spans="1:11" x14ac:dyDescent="0.25">
      <c r="A50" s="44" t="s">
        <v>33</v>
      </c>
      <c r="B50" s="50">
        <f t="shared" ref="B50:G50" si="28">+B48-B49</f>
        <v>434797.43754087365</v>
      </c>
      <c r="C50" s="50">
        <f t="shared" si="28"/>
        <v>751824.39794564282</v>
      </c>
      <c r="D50" s="50">
        <f t="shared" si="28"/>
        <v>984653.62728874083</v>
      </c>
      <c r="E50" s="50">
        <f t="shared" si="28"/>
        <v>233131.38853300569</v>
      </c>
      <c r="F50" s="50">
        <f t="shared" si="28"/>
        <v>625495.28800455621</v>
      </c>
      <c r="G50" s="50">
        <f t="shared" si="28"/>
        <v>1164817.7785422127</v>
      </c>
      <c r="H50" s="50">
        <f>+H48-H49</f>
        <v>661729.61340096942</v>
      </c>
      <c r="I50" s="50" t="e">
        <f>+I48-I49</f>
        <v>#DIV/0!</v>
      </c>
    </row>
    <row r="51" spans="1:11" x14ac:dyDescent="0.25">
      <c r="B51" s="6"/>
      <c r="C51" s="6"/>
      <c r="D51" s="6"/>
      <c r="E51" s="6"/>
      <c r="F51" s="6"/>
      <c r="G51" s="6"/>
      <c r="H51" s="6"/>
      <c r="I51" s="6"/>
    </row>
    <row r="52" spans="1:11" x14ac:dyDescent="0.25">
      <c r="B52" s="48">
        <v>128198657.0450168</v>
      </c>
      <c r="C52" s="48">
        <v>130264292.62600899</v>
      </c>
      <c r="D52" s="48">
        <f>+C52</f>
        <v>130264292.62600899</v>
      </c>
      <c r="E52" s="48">
        <f t="shared" ref="E52:G52" si="29">+D52</f>
        <v>130264292.62600899</v>
      </c>
      <c r="F52" s="48">
        <f t="shared" si="29"/>
        <v>130264292.62600899</v>
      </c>
      <c r="G52" s="48">
        <f t="shared" si="29"/>
        <v>130264292.62600899</v>
      </c>
      <c r="H52" s="48">
        <v>144099690.76166582</v>
      </c>
      <c r="I52" s="48">
        <v>144466406.52795333</v>
      </c>
    </row>
    <row r="53" spans="1:11" x14ac:dyDescent="0.25">
      <c r="B53" s="6"/>
      <c r="C53" s="6"/>
      <c r="D53" s="6"/>
      <c r="E53" s="6"/>
      <c r="F53" s="6"/>
      <c r="G53" s="6"/>
      <c r="H53" s="6"/>
      <c r="I53" s="6"/>
    </row>
    <row r="54" spans="1:11" x14ac:dyDescent="0.25">
      <c r="A54" s="2" t="s">
        <v>38</v>
      </c>
      <c r="B54" s="51">
        <f t="shared" ref="B54:F54" si="30">B37/B52</f>
        <v>0.13445084485085715</v>
      </c>
      <c r="C54" s="51">
        <f t="shared" si="30"/>
        <v>0.13628769453472159</v>
      </c>
      <c r="D54" s="51"/>
      <c r="E54" s="51">
        <f t="shared" si="30"/>
        <v>0.12851120455399542</v>
      </c>
      <c r="F54" s="51">
        <f t="shared" si="30"/>
        <v>0.13428113226840696</v>
      </c>
      <c r="G54" s="51">
        <f>G37/G52</f>
        <v>0.14326297563612533</v>
      </c>
      <c r="H54" s="51">
        <f>H37/H52</f>
        <v>0.12190708794337195</v>
      </c>
      <c r="I54" s="51">
        <f>I37/I52</f>
        <v>0.14845553288082955</v>
      </c>
    </row>
    <row r="55" spans="1:11" x14ac:dyDescent="0.25">
      <c r="B55" s="52"/>
      <c r="C55" s="52">
        <f t="shared" ref="C55:I55" si="31">C54/B54-1</f>
        <v>1.3661867918360882E-2</v>
      </c>
      <c r="D55" s="52"/>
      <c r="E55" s="52">
        <f>E54/C54-1</f>
        <v>-5.7059369939998272E-2</v>
      </c>
      <c r="F55" s="52">
        <f t="shared" si="31"/>
        <v>4.4898246300284494E-2</v>
      </c>
      <c r="G55" s="52">
        <f t="shared" si="31"/>
        <v>6.6888349956456095E-2</v>
      </c>
      <c r="H55" s="52">
        <f t="shared" si="31"/>
        <v>-0.14906773782917482</v>
      </c>
      <c r="I55" s="52">
        <f t="shared" si="31"/>
        <v>0.21777605703935632</v>
      </c>
    </row>
    <row r="57" spans="1:11" x14ac:dyDescent="0.25">
      <c r="B57" s="52">
        <v>0.15</v>
      </c>
      <c r="C57" s="52">
        <v>0.15</v>
      </c>
      <c r="D57" s="52"/>
      <c r="E57" s="52">
        <v>0.15</v>
      </c>
      <c r="F57" s="52">
        <v>0.15</v>
      </c>
      <c r="G57" s="52">
        <v>0.15</v>
      </c>
      <c r="H57" s="52">
        <v>0.15</v>
      </c>
      <c r="I57" s="52">
        <v>0.15</v>
      </c>
    </row>
    <row r="58" spans="1:11" x14ac:dyDescent="0.25">
      <c r="A58" s="2" t="s">
        <v>39</v>
      </c>
      <c r="B58" s="53">
        <f t="shared" ref="B58:F58" si="32">B25-B57</f>
        <v>-7.1644826291640373E-2</v>
      </c>
      <c r="C58" s="53">
        <f t="shared" si="32"/>
        <v>-2.8808436933221757E-2</v>
      </c>
      <c r="D58" s="53"/>
      <c r="E58" s="53">
        <f t="shared" si="32"/>
        <v>-9.5418476005949437E-2</v>
      </c>
      <c r="F58" s="53">
        <f t="shared" si="32"/>
        <v>-4.477173390708572E-2</v>
      </c>
      <c r="G58" s="53">
        <f>G25-G57</f>
        <v>2.22547017478196E-2</v>
      </c>
      <c r="H58" s="53">
        <f>H25-H57</f>
        <v>-4.0176254660553606E-2</v>
      </c>
      <c r="I58" s="53" t="e">
        <f>I25-I57</f>
        <v>#DIV/0!</v>
      </c>
    </row>
    <row r="60" spans="1:11" x14ac:dyDescent="0.25">
      <c r="A60" s="68" t="s">
        <v>40</v>
      </c>
    </row>
    <row r="61" spans="1:11" x14ac:dyDescent="0.25">
      <c r="A61" s="58"/>
      <c r="B61" s="59"/>
      <c r="C61" s="59"/>
      <c r="D61" s="59"/>
      <c r="E61" s="59"/>
      <c r="F61" s="59"/>
      <c r="G61" s="59"/>
      <c r="H61" s="60"/>
    </row>
    <row r="62" spans="1:11" x14ac:dyDescent="0.25">
      <c r="A62" s="61" t="s">
        <v>41</v>
      </c>
      <c r="B62" s="30">
        <v>828956.83269872703</v>
      </c>
      <c r="C62" s="30">
        <v>1362742.5325522705</v>
      </c>
      <c r="D62" s="30">
        <v>1862185.7562744792</v>
      </c>
      <c r="E62" s="30">
        <v>375068.54026104376</v>
      </c>
      <c r="F62" s="30">
        <v>1107893.703676543</v>
      </c>
      <c r="G62" s="30">
        <v>2248656.8396306499</v>
      </c>
      <c r="H62" s="62">
        <v>1180762.24584977</v>
      </c>
    </row>
    <row r="63" spans="1:11" x14ac:dyDescent="0.25">
      <c r="A63" s="61"/>
      <c r="B63" s="6"/>
      <c r="C63" s="6"/>
      <c r="D63" s="6"/>
      <c r="E63" s="6"/>
      <c r="F63" s="6"/>
      <c r="G63" s="6"/>
      <c r="H63" s="63"/>
    </row>
    <row r="64" spans="1:11" x14ac:dyDescent="0.25">
      <c r="A64" s="61" t="s">
        <v>42</v>
      </c>
      <c r="B64" s="6"/>
      <c r="C64" s="30">
        <v>3703690</v>
      </c>
      <c r="D64" s="30">
        <v>3703690</v>
      </c>
      <c r="E64" s="30">
        <v>3703690</v>
      </c>
      <c r="F64" s="30">
        <v>3703690</v>
      </c>
      <c r="G64" s="30">
        <v>3703690</v>
      </c>
      <c r="H64" s="62">
        <v>3703690</v>
      </c>
    </row>
    <row r="65" spans="1:8" x14ac:dyDescent="0.25">
      <c r="A65" s="61"/>
      <c r="B65" s="6"/>
      <c r="C65" s="30"/>
      <c r="D65" s="6"/>
      <c r="E65" s="6"/>
      <c r="F65" s="6"/>
      <c r="G65" s="6"/>
      <c r="H65" s="63"/>
    </row>
    <row r="66" spans="1:8" x14ac:dyDescent="0.25">
      <c r="A66" s="61" t="s">
        <v>43</v>
      </c>
      <c r="B66" s="6"/>
      <c r="C66" s="30">
        <v>262486</v>
      </c>
      <c r="D66" s="30">
        <v>262486</v>
      </c>
      <c r="E66" s="30">
        <v>262486</v>
      </c>
      <c r="F66" s="30">
        <v>262486</v>
      </c>
      <c r="G66" s="30">
        <v>262486</v>
      </c>
      <c r="H66" s="62">
        <v>262486</v>
      </c>
    </row>
    <row r="67" spans="1:8" x14ac:dyDescent="0.25">
      <c r="A67" s="61" t="s">
        <v>44</v>
      </c>
      <c r="B67" s="6"/>
      <c r="C67" s="64">
        <f>C66/C64</f>
        <v>7.0871482224484236E-2</v>
      </c>
      <c r="D67" s="64">
        <f t="shared" ref="D67:H67" si="33">D66/D64</f>
        <v>7.0871482224484236E-2</v>
      </c>
      <c r="E67" s="64">
        <f t="shared" si="33"/>
        <v>7.0871482224484236E-2</v>
      </c>
      <c r="F67" s="64">
        <f t="shared" si="33"/>
        <v>7.0871482224484236E-2</v>
      </c>
      <c r="G67" s="64">
        <f t="shared" si="33"/>
        <v>7.0871482224484236E-2</v>
      </c>
      <c r="H67" s="65">
        <f t="shared" si="33"/>
        <v>7.0871482224484236E-2</v>
      </c>
    </row>
    <row r="68" spans="1:8" x14ac:dyDescent="0.25">
      <c r="A68" s="61"/>
      <c r="B68" s="6"/>
      <c r="C68" s="64"/>
      <c r="D68" s="64"/>
      <c r="E68" s="64"/>
      <c r="F68" s="64"/>
      <c r="G68" s="64"/>
      <c r="H68" s="65"/>
    </row>
    <row r="69" spans="1:8" x14ac:dyDescent="0.25">
      <c r="A69" s="61"/>
      <c r="B69" s="6"/>
      <c r="C69" s="6"/>
      <c r="D69" s="6"/>
      <c r="E69" s="6"/>
      <c r="F69" s="6"/>
      <c r="G69" s="6"/>
      <c r="H69" s="63"/>
    </row>
    <row r="70" spans="1:8" x14ac:dyDescent="0.25">
      <c r="A70" s="61" t="s">
        <v>46</v>
      </c>
      <c r="B70" s="6"/>
      <c r="C70" s="30">
        <f>+C41</f>
        <v>153185.63313806761</v>
      </c>
      <c r="D70" s="30">
        <f t="shared" ref="D70:H70" si="34">+D41</f>
        <v>278046.4390686198</v>
      </c>
      <c r="E70" s="30">
        <f t="shared" si="34"/>
        <v>0</v>
      </c>
      <c r="F70" s="30">
        <f t="shared" si="34"/>
        <v>101578.7407353086</v>
      </c>
      <c r="G70" s="30">
        <f t="shared" si="34"/>
        <v>374664.20990766247</v>
      </c>
      <c r="H70" s="62">
        <f t="shared" si="34"/>
        <v>116152.44916995401</v>
      </c>
    </row>
    <row r="71" spans="1:8" x14ac:dyDescent="0.25">
      <c r="A71" s="61" t="s">
        <v>44</v>
      </c>
      <c r="B71" s="6"/>
      <c r="C71" s="64">
        <f>C70/C64</f>
        <v>4.1360273980291982E-2</v>
      </c>
      <c r="D71" s="64">
        <f t="shared" ref="D71:H71" si="35">D70/D64</f>
        <v>7.5072816317947724E-2</v>
      </c>
      <c r="E71" s="64">
        <f t="shared" si="35"/>
        <v>0</v>
      </c>
      <c r="F71" s="64">
        <f t="shared" si="35"/>
        <v>2.7426361476070783E-2</v>
      </c>
      <c r="G71" s="64">
        <f t="shared" si="35"/>
        <v>0.10115971096599945</v>
      </c>
      <c r="H71" s="65">
        <f t="shared" si="35"/>
        <v>3.1361277312613636E-2</v>
      </c>
    </row>
    <row r="72" spans="1:8" x14ac:dyDescent="0.25">
      <c r="A72" s="61" t="s">
        <v>47</v>
      </c>
      <c r="B72" s="6"/>
      <c r="C72" s="64">
        <f>C70/C62</f>
        <v>0.11240981291687387</v>
      </c>
      <c r="D72" s="64">
        <f t="shared" ref="D72:H72" si="36">D70/D62</f>
        <v>0.14931187081190239</v>
      </c>
      <c r="E72" s="64">
        <f t="shared" si="36"/>
        <v>0</v>
      </c>
      <c r="F72" s="64">
        <f t="shared" si="36"/>
        <v>9.1686359799879505E-2</v>
      </c>
      <c r="G72" s="64">
        <f t="shared" si="36"/>
        <v>0.16661689027179552</v>
      </c>
      <c r="H72" s="65">
        <f t="shared" si="36"/>
        <v>9.8370734310158692E-2</v>
      </c>
    </row>
    <row r="73" spans="1:8" x14ac:dyDescent="0.25">
      <c r="A73" s="61"/>
      <c r="B73" s="6"/>
      <c r="C73" s="6"/>
      <c r="D73" s="6"/>
      <c r="E73" s="6"/>
      <c r="F73" s="6"/>
      <c r="G73" s="6"/>
      <c r="H73" s="63"/>
    </row>
    <row r="74" spans="1:8" x14ac:dyDescent="0.25">
      <c r="A74" s="61" t="s">
        <v>45</v>
      </c>
      <c r="B74" s="6"/>
      <c r="C74" s="30">
        <f>+C66+C70</f>
        <v>415671.63313806761</v>
      </c>
      <c r="D74" s="30">
        <f t="shared" ref="D74:H74" si="37">+D66+D70</f>
        <v>540532.43906861986</v>
      </c>
      <c r="E74" s="30">
        <f t="shared" si="37"/>
        <v>262486</v>
      </c>
      <c r="F74" s="30">
        <f t="shared" si="37"/>
        <v>364064.74073530862</v>
      </c>
      <c r="G74" s="30">
        <f t="shared" si="37"/>
        <v>637150.20990766247</v>
      </c>
      <c r="H74" s="62">
        <f t="shared" si="37"/>
        <v>378638.44916995399</v>
      </c>
    </row>
    <row r="75" spans="1:8" x14ac:dyDescent="0.25">
      <c r="A75" s="61" t="s">
        <v>44</v>
      </c>
      <c r="B75" s="6"/>
      <c r="C75" s="64">
        <f>C74/C64</f>
        <v>0.11223175620477621</v>
      </c>
      <c r="D75" s="64">
        <f t="shared" ref="D75:H75" si="38">D74/D64</f>
        <v>0.14594429854243196</v>
      </c>
      <c r="E75" s="64">
        <f t="shared" si="38"/>
        <v>7.0871482224484236E-2</v>
      </c>
      <c r="F75" s="64">
        <f t="shared" si="38"/>
        <v>9.8297843700555013E-2</v>
      </c>
      <c r="G75" s="64">
        <f t="shared" si="38"/>
        <v>0.17203119319048368</v>
      </c>
      <c r="H75" s="65">
        <f t="shared" si="38"/>
        <v>0.10223275953709787</v>
      </c>
    </row>
    <row r="76" spans="1:8" x14ac:dyDescent="0.25">
      <c r="A76" s="66"/>
      <c r="B76" s="56"/>
      <c r="C76" s="52"/>
      <c r="D76" s="52"/>
      <c r="E76" s="52"/>
      <c r="F76" s="52"/>
      <c r="G76" s="52"/>
      <c r="H76" s="67"/>
    </row>
    <row r="79" spans="1:8" x14ac:dyDescent="0.25">
      <c r="A79" s="69" t="s">
        <v>48</v>
      </c>
    </row>
    <row r="80" spans="1:8" x14ac:dyDescent="0.25">
      <c r="B80" s="57">
        <v>0</v>
      </c>
      <c r="C80" s="30">
        <f>IF(C$62&gt;730000,(730000-215000)*$B80,0)</f>
        <v>0</v>
      </c>
      <c r="D80" s="30">
        <f>IF(D$62&gt;730000,(730000-215000)*$B80,0)</f>
        <v>0</v>
      </c>
      <c r="E80" s="70">
        <f>(E62-215000)*$B80</f>
        <v>0</v>
      </c>
      <c r="F80" s="30">
        <f t="shared" ref="F80:H80" si="39">IF(F$62&gt;730000,(730000-215000)*$B80,0)</f>
        <v>0</v>
      </c>
      <c r="G80" s="30">
        <f t="shared" si="39"/>
        <v>0</v>
      </c>
      <c r="H80" s="30">
        <f t="shared" si="39"/>
        <v>0</v>
      </c>
    </row>
    <row r="81" spans="1:9" x14ac:dyDescent="0.25">
      <c r="B81" s="57">
        <v>0</v>
      </c>
      <c r="C81" s="30">
        <f>IF(C$62&gt;1100000,(1100000-730000)*$B81,0)</f>
        <v>0</v>
      </c>
      <c r="D81" s="30">
        <f t="shared" ref="D81:H81" si="40">IF(D$62&gt;1100000,(1100000-730000)*$B81,0)</f>
        <v>0</v>
      </c>
      <c r="E81" s="30">
        <f t="shared" si="40"/>
        <v>0</v>
      </c>
      <c r="F81" s="30">
        <f t="shared" si="40"/>
        <v>0</v>
      </c>
      <c r="G81" s="30">
        <f t="shared" si="40"/>
        <v>0</v>
      </c>
      <c r="H81" s="30">
        <f t="shared" si="40"/>
        <v>0</v>
      </c>
    </row>
    <row r="82" spans="1:9" x14ac:dyDescent="0.25">
      <c r="A82" s="2" t="s">
        <v>65</v>
      </c>
      <c r="B82" s="57">
        <v>0.2</v>
      </c>
      <c r="C82" s="30">
        <f>IF(C$62&gt;600000,(1350000-600000)*$B82,0)</f>
        <v>150000</v>
      </c>
      <c r="D82" s="30">
        <f>IF(D$62&gt;600000,(1350000-600000)*$B82,0)</f>
        <v>150000</v>
      </c>
      <c r="E82" s="30">
        <f t="shared" ref="E82:H82" si="41">IF(E$62&gt;600000,(1350000-600000)*$B82,0)</f>
        <v>0</v>
      </c>
      <c r="F82" s="70">
        <f>IF(F$62&gt;600000,(F62-600000)*$B82,0)</f>
        <v>101578.7407353086</v>
      </c>
      <c r="G82" s="30">
        <f t="shared" si="41"/>
        <v>150000</v>
      </c>
      <c r="H82" s="70">
        <f>IF(H$62&gt;600000,(H62-600000)*$B82,0)</f>
        <v>116152.44916995401</v>
      </c>
      <c r="I82" s="30">
        <f t="shared" ref="I82:M82" si="42">IF(I$62&gt;1100000,(I62-1100000)*$B82,0)</f>
        <v>0</v>
      </c>
    </row>
    <row r="83" spans="1:9" x14ac:dyDescent="0.25">
      <c r="A83" s="56" t="s">
        <v>64</v>
      </c>
      <c r="B83" s="71">
        <v>0.25</v>
      </c>
      <c r="C83" s="72">
        <f>IF(C$62&gt;1350000,(C62-1350000)*$B83,0)</f>
        <v>3185.6331380676129</v>
      </c>
      <c r="D83" s="72">
        <f>IF(D$62&gt;1350000,(D62-1350000)*$B83,0)</f>
        <v>128046.4390686198</v>
      </c>
      <c r="E83" s="72">
        <f t="shared" ref="E83:H83" si="43">IF(E$62&gt;1350000,(E62-1350000)*$B83,0)</f>
        <v>0</v>
      </c>
      <c r="F83" s="72">
        <f t="shared" si="43"/>
        <v>0</v>
      </c>
      <c r="G83" s="72">
        <f t="shared" si="43"/>
        <v>224664.20990766247</v>
      </c>
      <c r="H83" s="72">
        <f t="shared" si="43"/>
        <v>0</v>
      </c>
    </row>
    <row r="84" spans="1:9" x14ac:dyDescent="0.25">
      <c r="A84" s="2" t="s">
        <v>59</v>
      </c>
      <c r="C84" s="17">
        <f>SUM(C80:C83)</f>
        <v>153185.63313806761</v>
      </c>
      <c r="D84" s="17">
        <f t="shared" ref="D84:H84" si="44">SUM(D80:D83)</f>
        <v>278046.4390686198</v>
      </c>
      <c r="E84" s="17">
        <f t="shared" si="44"/>
        <v>0</v>
      </c>
      <c r="F84" s="17">
        <f t="shared" si="44"/>
        <v>101578.7407353086</v>
      </c>
      <c r="G84" s="17">
        <f t="shared" si="44"/>
        <v>374664.20990766247</v>
      </c>
      <c r="H84" s="17">
        <f t="shared" si="44"/>
        <v>116152.44916995401</v>
      </c>
    </row>
  </sheetData>
  <pageMargins left="0.75" right="0.75" top="1" bottom="1" header="0.5" footer="0.5"/>
  <pageSetup scale="67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PS Summary</vt:lpstr>
      <vt:lpstr>2013 ROIC Forward - 15% PS</vt:lpstr>
      <vt:lpstr>2013 ROIC - PS Tier Low</vt:lpstr>
      <vt:lpstr>2013 ROIC - PS Tier Medium</vt:lpstr>
      <vt:lpstr>2013 ROIC - PS Tier High</vt:lpstr>
      <vt:lpstr>2013 ROIC - PS WACC-ROIC</vt:lpstr>
    </vt:vector>
  </TitlesOfParts>
  <Company>Southwest Airlines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Wolfe</dc:creator>
  <cp:lastModifiedBy>Jeff Daniel</cp:lastModifiedBy>
  <cp:lastPrinted>2012-10-05T01:50:47Z</cp:lastPrinted>
  <dcterms:created xsi:type="dcterms:W3CDTF">2012-10-01T19:19:05Z</dcterms:created>
  <dcterms:modified xsi:type="dcterms:W3CDTF">2012-10-05T01:50:57Z</dcterms:modified>
</cp:coreProperties>
</file>